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328"/>
  <workbookPr filterPrivacy="1" defaultThemeVersion="124226"/>
  <xr:revisionPtr revIDLastSave="0" documentId="13_ncr:1_{0FA2F9AB-DBA8-4133-8A3F-63F63847B27C}" xr6:coauthVersionLast="41" xr6:coauthVersionMax="41" xr10:uidLastSave="{00000000-0000-0000-0000-000000000000}"/>
  <bookViews>
    <workbookView xWindow="-120" yWindow="-120" windowWidth="29040" windowHeight="15840" activeTab="3" xr2:uid="{00000000-000D-0000-FFFF-FFFF00000000}"/>
  </bookViews>
  <sheets>
    <sheet name="无单点压测" sheetId="1" r:id="rId1"/>
    <sheet name="吞吐量压测" sheetId="2" r:id="rId2"/>
    <sheet name="压测总结" sheetId="3" r:id="rId3"/>
    <sheet name="2019-3-27压测结果" sheetId="4" r:id="rId4"/>
  </sheets>
  <calcPr calcId="181029"/>
</workbook>
</file>

<file path=xl/calcChain.xml><?xml version="1.0" encoding="utf-8"?>
<calcChain xmlns="http://schemas.openxmlformats.org/spreadsheetml/2006/main">
  <c r="H5" i="4" l="1"/>
  <c r="F5" i="4" s="1"/>
  <c r="G5" i="4" s="1"/>
  <c r="B5" i="4"/>
  <c r="D5" i="4" s="1"/>
  <c r="E5" i="4" s="1"/>
  <c r="I5" i="4" l="1"/>
  <c r="C5" i="4"/>
  <c r="I10" i="2"/>
  <c r="G62" i="2" l="1"/>
  <c r="G70" i="2"/>
  <c r="G68" i="2"/>
  <c r="G63" i="2"/>
  <c r="G61" i="2"/>
  <c r="H64" i="2"/>
  <c r="H59" i="2"/>
  <c r="H60" i="2"/>
  <c r="H61" i="2"/>
  <c r="H62" i="2"/>
  <c r="H63" i="2"/>
  <c r="E59" i="2"/>
  <c r="E60" i="2"/>
  <c r="E61" i="2"/>
  <c r="E70" i="2"/>
  <c r="E69" i="2"/>
  <c r="E68" i="2"/>
  <c r="E67" i="2"/>
  <c r="E66" i="2"/>
  <c r="E65" i="2"/>
  <c r="E63" i="2"/>
  <c r="E62" i="2"/>
  <c r="O6" i="2" l="1"/>
  <c r="M6" i="2" s="1"/>
  <c r="N6" i="2" s="1"/>
  <c r="O7" i="2"/>
  <c r="P7" i="2" s="1"/>
  <c r="O8" i="2"/>
  <c r="M8" i="2" s="1"/>
  <c r="N8" i="2" s="1"/>
  <c r="O9" i="2"/>
  <c r="M9" i="2" s="1"/>
  <c r="N9" i="2" s="1"/>
  <c r="O10" i="2"/>
  <c r="M10" i="2" s="1"/>
  <c r="N10" i="2" s="1"/>
  <c r="O5" i="2"/>
  <c r="P5" i="2" s="1"/>
  <c r="I6" i="2"/>
  <c r="K6" i="2" s="1"/>
  <c r="L6" i="2" s="1"/>
  <c r="I7" i="2"/>
  <c r="J7" i="2" s="1"/>
  <c r="I8" i="2"/>
  <c r="J8" i="2" s="1"/>
  <c r="I9" i="2"/>
  <c r="K9" i="2" s="1"/>
  <c r="L9" i="2" s="1"/>
  <c r="K10" i="2"/>
  <c r="L10" i="2" s="1"/>
  <c r="I5" i="2"/>
  <c r="J5" i="2" s="1"/>
  <c r="J60" i="2"/>
  <c r="J61" i="2"/>
  <c r="J62" i="2"/>
  <c r="J63" i="2"/>
  <c r="J64" i="2"/>
  <c r="J59" i="2"/>
  <c r="G66" i="2"/>
  <c r="G67" i="2"/>
  <c r="G69" i="2"/>
  <c r="G65" i="2"/>
  <c r="G60" i="2"/>
  <c r="C44" i="2"/>
  <c r="B44" i="2"/>
  <c r="C40" i="2"/>
  <c r="C41" i="2"/>
  <c r="C42" i="2"/>
  <c r="C43" i="2"/>
  <c r="C45" i="2"/>
  <c r="C46" i="2"/>
  <c r="C47" i="2"/>
  <c r="C48" i="2"/>
  <c r="C49" i="2"/>
  <c r="C39" i="2"/>
  <c r="C38" i="2"/>
  <c r="B37" i="2"/>
  <c r="B39" i="2"/>
  <c r="B40" i="2"/>
  <c r="B41" i="2"/>
  <c r="B42" i="2"/>
  <c r="B43" i="2"/>
  <c r="B45" i="2"/>
  <c r="B46" i="2"/>
  <c r="B47" i="2"/>
  <c r="B48" i="2"/>
  <c r="B49" i="2"/>
  <c r="B38" i="2"/>
  <c r="P6" i="2" l="1"/>
  <c r="J10" i="2"/>
  <c r="J9" i="2"/>
  <c r="P10" i="2"/>
  <c r="J6" i="2"/>
  <c r="K5" i="2"/>
  <c r="L5" i="2" s="1"/>
  <c r="K7" i="2"/>
  <c r="L7" i="2" s="1"/>
  <c r="P9" i="2"/>
  <c r="M5" i="2"/>
  <c r="N5" i="2" s="1"/>
  <c r="M7" i="2"/>
  <c r="N7" i="2" s="1"/>
  <c r="K8" i="2"/>
  <c r="L8" i="2" s="1"/>
  <c r="P8" i="2"/>
</calcChain>
</file>

<file path=xl/sharedStrings.xml><?xml version="1.0" encoding="utf-8"?>
<sst xmlns="http://schemas.openxmlformats.org/spreadsheetml/2006/main" count="347" uniqueCount="185">
  <si>
    <t>3 gatling</t>
    <phoneticPr fontId="1" type="noConversion"/>
  </si>
  <si>
    <r>
      <t xml:space="preserve">1 </t>
    </r>
    <r>
      <rPr>
        <sz val="14"/>
        <color rgb="FF000000"/>
        <rFont val="宋体"/>
        <family val="2"/>
      </rPr>
      <t>随机生成订单并插入到数据库中</t>
    </r>
    <phoneticPr fontId="1" type="noConversion"/>
  </si>
  <si>
    <r>
      <t>2</t>
    </r>
    <r>
      <rPr>
        <sz val="14"/>
        <color rgb="FF000000"/>
        <rFont val="宋体"/>
        <family val="2"/>
      </rPr>
      <t>处理次数采集</t>
    </r>
    <phoneticPr fontId="1" type="noConversion"/>
  </si>
  <si>
    <r>
      <t>2.1</t>
    </r>
    <r>
      <rPr>
        <sz val="14"/>
        <color rgb="FF000000"/>
        <rFont val="宋体"/>
        <family val="2"/>
      </rPr>
      <t>登陆完成处理次数采集</t>
    </r>
    <phoneticPr fontId="1" type="noConversion"/>
  </si>
  <si>
    <r>
      <t>2.2</t>
    </r>
    <r>
      <rPr>
        <sz val="14"/>
        <color rgb="FF000000"/>
        <rFont val="宋体"/>
        <family val="2"/>
      </rPr>
      <t>创建订单处理次数采集</t>
    </r>
    <phoneticPr fontId="1" type="noConversion"/>
  </si>
  <si>
    <r>
      <t>2.3nginx</t>
    </r>
    <r>
      <rPr>
        <sz val="14"/>
        <color rgb="FF000000"/>
        <rFont val="宋体"/>
        <family val="3"/>
        <charset val="134"/>
      </rPr>
      <t>访问</t>
    </r>
    <r>
      <rPr>
        <sz val="14"/>
        <color rgb="FF000000"/>
        <rFont val="Calibri"/>
        <family val="2"/>
      </rPr>
      <t>log</t>
    </r>
    <r>
      <rPr>
        <sz val="14"/>
        <color rgb="FF000000"/>
        <rFont val="宋体"/>
        <family val="3"/>
        <charset val="134"/>
      </rPr>
      <t>处理次数采集</t>
    </r>
    <phoneticPr fontId="1" type="noConversion"/>
  </si>
  <si>
    <r>
      <t>3.1</t>
    </r>
    <r>
      <rPr>
        <sz val="14"/>
        <color rgb="FF000000"/>
        <rFont val="宋体"/>
        <family val="2"/>
      </rPr>
      <t>访问数据库</t>
    </r>
    <phoneticPr fontId="1" type="noConversion"/>
  </si>
  <si>
    <r>
      <t>3.2</t>
    </r>
    <r>
      <rPr>
        <sz val="14"/>
        <color rgb="FF000000"/>
        <rFont val="宋体"/>
        <family val="2"/>
      </rPr>
      <t>根据数据库生成创建订单所需的数据</t>
    </r>
    <phoneticPr fontId="1" type="noConversion"/>
  </si>
  <si>
    <r>
      <t>3.3</t>
    </r>
    <r>
      <rPr>
        <sz val="14"/>
        <color rgb="FF000000"/>
        <rFont val="宋体"/>
        <family val="2"/>
      </rPr>
      <t>根据支付根据数据库生成</t>
    </r>
    <r>
      <rPr>
        <sz val="14"/>
        <color rgb="FF000000"/>
        <rFont val="Calibri"/>
        <family val="2"/>
      </rPr>
      <t>pay</t>
    </r>
    <r>
      <rPr>
        <sz val="14"/>
        <color rgb="FF000000"/>
        <rFont val="宋体"/>
        <family val="2"/>
      </rPr>
      <t>回调的参数和签名</t>
    </r>
    <phoneticPr fontId="1" type="noConversion"/>
  </si>
  <si>
    <r>
      <t>3.4</t>
    </r>
    <r>
      <rPr>
        <sz val="14"/>
        <color rgb="FF000000"/>
        <rFont val="宋体"/>
        <family val="2"/>
      </rPr>
      <t>选择</t>
    </r>
    <r>
      <rPr>
        <sz val="14"/>
        <color rgb="FF000000"/>
        <rFont val="Calibri"/>
        <family val="2"/>
      </rPr>
      <t>3</t>
    </r>
    <r>
      <rPr>
        <sz val="14"/>
        <color rgb="FF000000"/>
        <rFont val="宋体"/>
        <family val="2"/>
      </rPr>
      <t>个渠道进行创建订单支付测试</t>
    </r>
    <phoneticPr fontId="1" type="noConversion"/>
  </si>
  <si>
    <r>
      <t>3.5</t>
    </r>
    <r>
      <rPr>
        <sz val="14"/>
        <color rgb="FF000000"/>
        <rFont val="宋体"/>
        <family val="2"/>
      </rPr>
      <t>选择一个渠道登陆测试</t>
    </r>
    <phoneticPr fontId="1" type="noConversion"/>
  </si>
  <si>
    <r>
      <t>3.6</t>
    </r>
    <r>
      <rPr>
        <sz val="14"/>
        <color rgb="FF000000"/>
        <rFont val="宋体"/>
        <family val="2"/>
      </rPr>
      <t>选择</t>
    </r>
    <r>
      <rPr>
        <sz val="14"/>
        <color rgb="FF000000"/>
        <rFont val="Calibri"/>
        <family val="2"/>
      </rPr>
      <t>3</t>
    </r>
    <r>
      <rPr>
        <sz val="14"/>
        <color rgb="FF000000"/>
        <rFont val="宋体"/>
        <family val="2"/>
      </rPr>
      <t>个渠道进行</t>
    </r>
    <r>
      <rPr>
        <sz val="14"/>
        <color rgb="FF000000"/>
        <rFont val="Calibri"/>
        <family val="2"/>
      </rPr>
      <t>list</t>
    </r>
    <r>
      <rPr>
        <sz val="14"/>
        <color rgb="FF000000"/>
        <rFont val="宋体"/>
        <family val="2"/>
      </rPr>
      <t>测试</t>
    </r>
    <phoneticPr fontId="1" type="noConversion"/>
  </si>
  <si>
    <t>吞吐量压测准备步骤</t>
    <phoneticPr fontId="1" type="noConversion"/>
  </si>
  <si>
    <t>获取入口文件</t>
  </si>
  <si>
    <t>登陆</t>
  </si>
  <si>
    <t>创建订单</t>
  </si>
  <si>
    <t>支付回调</t>
  </si>
  <si>
    <t>TPS</t>
  </si>
  <si>
    <t>响应时间</t>
  </si>
  <si>
    <t>请求量(4)</t>
    <phoneticPr fontId="1" type="noConversion"/>
  </si>
  <si>
    <t>Nginx数量</t>
    <phoneticPr fontId="1" type="noConversion"/>
  </si>
  <si>
    <t>Apache数量</t>
    <phoneticPr fontId="1" type="noConversion"/>
  </si>
  <si>
    <t>是否使用NLB</t>
    <phoneticPr fontId="1" type="noConversion"/>
  </si>
  <si>
    <t>请求量</t>
    <phoneticPr fontId="1" type="noConversion"/>
  </si>
  <si>
    <t>否</t>
    <phoneticPr fontId="1" type="noConversion"/>
  </si>
  <si>
    <t>否</t>
    <phoneticPr fontId="1" type="noConversion"/>
  </si>
  <si>
    <t>否</t>
    <phoneticPr fontId="1" type="noConversion"/>
  </si>
  <si>
    <r>
      <rPr>
        <sz val="14"/>
        <color rgb="FF000000"/>
        <rFont val="宋体"/>
        <family val="2"/>
      </rPr>
      <t>并发量</t>
    </r>
    <r>
      <rPr>
        <sz val="14"/>
        <color rgb="FF000000"/>
        <rFont val="Calibri"/>
        <family val="2"/>
      </rPr>
      <t>:4</t>
    </r>
    <phoneticPr fontId="1" type="noConversion"/>
  </si>
  <si>
    <t>获取入口文件</t>
    <phoneticPr fontId="1" type="noConversion"/>
  </si>
  <si>
    <t>压测工具1</t>
    <phoneticPr fontId="1" type="noConversion"/>
  </si>
  <si>
    <t>压测工具2</t>
    <phoneticPr fontId="1" type="noConversion"/>
  </si>
  <si>
    <t>压测工具3</t>
    <phoneticPr fontId="1" type="noConversion"/>
  </si>
  <si>
    <t>TPS</t>
    <phoneticPr fontId="1" type="noConversion"/>
  </si>
  <si>
    <t>响应时间(毫秒)</t>
    <phoneticPr fontId="1" type="noConversion"/>
  </si>
  <si>
    <t>创建订单</t>
    <phoneticPr fontId="1" type="noConversion"/>
  </si>
  <si>
    <t>支付回调</t>
    <phoneticPr fontId="1" type="noConversion"/>
  </si>
  <si>
    <t>说明:经过实际压测根据目前硬件配置nginx服务器最大并发数在9W左右,故使用峰值进行一次峰值压测;</t>
    <phoneticPr fontId="1" type="noConversion"/>
  </si>
  <si>
    <t>并发量:9W</t>
    <phoneticPr fontId="1" type="noConversion"/>
  </si>
  <si>
    <t>并发量:5W</t>
    <phoneticPr fontId="1" type="noConversion"/>
  </si>
  <si>
    <t>DAU</t>
  </si>
  <si>
    <t>获取入口文件总次数</t>
  </si>
  <si>
    <r>
      <t>获取入口文件</t>
    </r>
    <r>
      <rPr>
        <b/>
        <sz val="10.5"/>
        <color theme="1"/>
        <rFont val="Calibri"/>
        <family val="2"/>
      </rPr>
      <t>TPS</t>
    </r>
  </si>
  <si>
    <t>登陆总次数</t>
  </si>
  <si>
    <r>
      <t>登陆请求</t>
    </r>
    <r>
      <rPr>
        <b/>
        <sz val="10.5"/>
        <color theme="1"/>
        <rFont val="Calibri"/>
        <family val="2"/>
      </rPr>
      <t>TPS</t>
    </r>
  </si>
  <si>
    <t>创建支付订单总次数</t>
  </si>
  <si>
    <r>
      <t>创建支付订单</t>
    </r>
    <r>
      <rPr>
        <b/>
        <sz val="10.5"/>
        <color theme="1"/>
        <rFont val="Calibri"/>
        <family val="2"/>
      </rPr>
      <t>TPS</t>
    </r>
  </si>
  <si>
    <t>支付回调总次数</t>
  </si>
  <si>
    <r>
      <rPr>
        <b/>
        <sz val="10.5"/>
        <color theme="1"/>
        <rFont val="宋体"/>
        <family val="3"/>
        <charset val="134"/>
      </rPr>
      <t>支付回调</t>
    </r>
    <r>
      <rPr>
        <b/>
        <sz val="10.5"/>
        <color theme="1"/>
        <rFont val="Calibri"/>
        <family val="2"/>
      </rPr>
      <t>TPS</t>
    </r>
    <phoneticPr fontId="13" type="noConversion"/>
  </si>
  <si>
    <t>目标值:</t>
    <phoneticPr fontId="1" type="noConversion"/>
  </si>
  <si>
    <t>失败率</t>
    <phoneticPr fontId="1" type="noConversion"/>
  </si>
  <si>
    <t>使用gatling准备大量压测数据 并保证长时间运行</t>
  </si>
  <si>
    <t>无单点验证</t>
    <phoneticPr fontId="1" type="noConversion"/>
  </si>
  <si>
    <t>Nginx扩容</t>
    <phoneticPr fontId="1" type="noConversion"/>
  </si>
  <si>
    <t>环境准备</t>
    <phoneticPr fontId="1" type="noConversion"/>
  </si>
  <si>
    <t>用例名称</t>
    <phoneticPr fontId="1" type="noConversion"/>
  </si>
  <si>
    <t>Nginx业务分发</t>
    <phoneticPr fontId="1" type="noConversion"/>
  </si>
  <si>
    <t>业务服务扩容</t>
    <phoneticPr fontId="1" type="noConversion"/>
  </si>
  <si>
    <t>静态文件同步</t>
    <phoneticPr fontId="1" type="noConversion"/>
  </si>
  <si>
    <t>在两台服务器上各部署1个nginx
分别命名为nginx1和nginx2
购买腾讯云的负载均衡(Cloud Load Balancer，CLB)
CLB绑定域名</t>
    <phoneticPr fontId="1" type="noConversion"/>
  </si>
  <si>
    <t>数据准备</t>
    <phoneticPr fontId="1" type="noConversion"/>
  </si>
  <si>
    <t>使用gatling准备大量压测数据 并保证长时间运行</t>
    <phoneticPr fontId="1" type="noConversion"/>
  </si>
  <si>
    <t>验证过程</t>
    <phoneticPr fontId="1" type="noConversion"/>
  </si>
  <si>
    <t>1开启两个nginx
2启动压测
验证两个nginx都有数据流入
3关闭nginx1
验证数据是否全部流入nginx2
4启动nginx1
验证数据是否流入nginx1
并且nginx2也有数据流入</t>
    <phoneticPr fontId="1" type="noConversion"/>
  </si>
  <si>
    <t>压测工具准备
使用gatling准备大量压测数据 并保证长时间运行</t>
    <phoneticPr fontId="1" type="noConversion"/>
  </si>
  <si>
    <t>检验数据是否按照配置流到nginx1和nginx2</t>
    <phoneticPr fontId="1" type="noConversion"/>
  </si>
  <si>
    <t>在两台服务器上各部署1个apache
分别命名为apache1和apache2
在一台服务器上部署一个nginx</t>
    <phoneticPr fontId="1" type="noConversion"/>
  </si>
  <si>
    <t>在两台服务器分别准备list的json文件</t>
    <phoneticPr fontId="1" type="noConversion"/>
  </si>
  <si>
    <t>1开启两个apache和nginx
2启动压测
验证两个apache都有数据流入
3关闭apache1
验证数据是否全部流入apache2
4启动nginx1
验证数据是否流入apache1
并且apache2也有数据流入</t>
    <phoneticPr fontId="1" type="noConversion"/>
  </si>
  <si>
    <t>在两台服务器上分别部署list服务
分别命名为list1和list2</t>
    <phoneticPr fontId="1" type="noConversion"/>
  </si>
  <si>
    <t>1更改list1中的json文件检验list2中时候改变
2添加新文件到list1中，检验list2中时候添加
3删除list1中某个文件，检验list2种时候同样删除
4将上述步骤list1和list2替换验证</t>
    <phoneticPr fontId="1" type="noConversion"/>
  </si>
  <si>
    <t>说明:基于nginx服务最大并发数取了折中值5w作为压测并发值</t>
    <phoneticPr fontId="1" type="noConversion"/>
  </si>
  <si>
    <t>失败率</t>
    <phoneticPr fontId="1" type="noConversion"/>
  </si>
  <si>
    <t>1.验证通过;
2.验证通过;
3.验证通过;</t>
    <phoneticPr fontId="1" type="noConversion"/>
  </si>
  <si>
    <t>主要行为</t>
    <phoneticPr fontId="1" type="noConversion"/>
  </si>
  <si>
    <t>验证结果</t>
    <phoneticPr fontId="1" type="noConversion"/>
  </si>
  <si>
    <t xml:space="preserve">1.验证扩容后是否能正确分发请求;
2.关闭其中1台nginx服务，验证请求是否只分发到正常的nginx服务;
3.启动关闭的nginx验证分发是否正常;
</t>
    <phoneticPr fontId="1" type="noConversion"/>
  </si>
  <si>
    <t>1.验证业务分发策略是否正确;</t>
    <phoneticPr fontId="1" type="noConversion"/>
  </si>
  <si>
    <t>1.验证扩容后是否能正确分发请求;
2.关闭其中1台apache服务,验证业务请求是否只分发到正常的apache服务;
3.启动关闭的apache服务验证分发是否正常;</t>
    <phoneticPr fontId="1" type="noConversion"/>
  </si>
  <si>
    <t>1.编辑入口文件检测对应静态文件是否同步到各List服务；
2.检测各List服务上的静态文件是否正确并且一致;</t>
    <phoneticPr fontId="1" type="noConversion"/>
  </si>
  <si>
    <t>1.验证通过;</t>
    <phoneticPr fontId="1" type="noConversion"/>
  </si>
  <si>
    <t>评估使用入口管理工具进行文件编辑
并通过脚本同步到其他服务器,
等相关工具开发完毕再进行验证;</t>
    <phoneticPr fontId="1" type="noConversion"/>
  </si>
  <si>
    <t xml:space="preserve">   </t>
  </si>
  <si>
    <t>数据项</t>
    <phoneticPr fontId="1" type="noConversion"/>
  </si>
  <si>
    <t>a.获取入口文件:69</t>
    <phoneticPr fontId="1" type="noConversion"/>
  </si>
  <si>
    <t>b.登陆:69</t>
    <phoneticPr fontId="1" type="noConversion"/>
  </si>
  <si>
    <t>c.创建订单:11</t>
    <phoneticPr fontId="1" type="noConversion"/>
  </si>
  <si>
    <t>d.支付回调:2</t>
    <phoneticPr fontId="1" type="noConversion"/>
  </si>
  <si>
    <t>a.获取入口文件:3136</t>
    <phoneticPr fontId="1" type="noConversion"/>
  </si>
  <si>
    <t>b.登陆:304</t>
    <phoneticPr fontId="1" type="noConversion"/>
  </si>
  <si>
    <t>c.创建订单:344</t>
    <phoneticPr fontId="1" type="noConversion"/>
  </si>
  <si>
    <t>d.支付回调:232</t>
    <phoneticPr fontId="1" type="noConversion"/>
  </si>
  <si>
    <t>满足目标50w请求量的TPS指标</t>
    <phoneticPr fontId="1" type="noConversion"/>
  </si>
  <si>
    <t>优化项</t>
    <phoneticPr fontId="1" type="noConversion"/>
  </si>
  <si>
    <t>1 并发量预设过高,建议按照为K单位逐渐增加,初始并发量为1k,确定稳定值</t>
    <phoneticPr fontId="1" type="noConversion"/>
  </si>
  <si>
    <t>a.每次压测业务层处理时间</t>
    <phoneticPr fontId="1" type="noConversion"/>
  </si>
  <si>
    <t>a.长时间压测状态稳定,时长:5+分钟,状态:压测工具无报错;</t>
    <phoneticPr fontId="1" type="noConversion"/>
  </si>
  <si>
    <t>b.CPU负载值:核数*0.7;</t>
    <phoneticPr fontId="1" type="noConversion"/>
  </si>
  <si>
    <t>稳定值标准:</t>
    <phoneticPr fontId="1" type="noConversion"/>
  </si>
  <si>
    <t>b.每次压测apache层处理时间</t>
    <phoneticPr fontId="1" type="noConversion"/>
  </si>
  <si>
    <t>c.每次压测nginx层处理时间</t>
    <phoneticPr fontId="1" type="noConversion"/>
  </si>
  <si>
    <t>a.cpu状态还原</t>
    <phoneticPr fontId="1" type="noConversion"/>
  </si>
  <si>
    <t>b.tcp连接状态还原,TIME_WAIT 数量为0(apache&amp;nginx)</t>
    <phoneticPr fontId="1" type="noConversion"/>
  </si>
  <si>
    <t>a.每次压测业务层备份访问数据量</t>
    <phoneticPr fontId="1" type="noConversion"/>
  </si>
  <si>
    <t>b.每次压测apache层备份访问数据量</t>
    <phoneticPr fontId="1" type="noConversion"/>
  </si>
  <si>
    <t>c.每次压测nginx层备份访问数据量</t>
    <phoneticPr fontId="1" type="noConversion"/>
  </si>
  <si>
    <t>d.相同并发量进行5次压测,去除最大最小值后计算均值</t>
    <phoneticPr fontId="1" type="noConversion"/>
  </si>
  <si>
    <t>c.数据库连接状态还原</t>
    <phoneticPr fontId="1" type="noConversion"/>
  </si>
  <si>
    <t>a.自动化备份数据(压测数据&amp;访问量数据&amp;处理时间)</t>
    <phoneticPr fontId="1" type="noConversion"/>
  </si>
  <si>
    <t>b.自动化还原数据库数据</t>
    <phoneticPr fontId="1" type="noConversion"/>
  </si>
  <si>
    <t>3 响应时间优化:</t>
    <phoneticPr fontId="1" type="noConversion"/>
  </si>
  <si>
    <t>4 压测数据采集优化</t>
    <phoneticPr fontId="1" type="noConversion"/>
  </si>
  <si>
    <t>5.减少环境因素造成的误差</t>
    <phoneticPr fontId="1" type="noConversion"/>
  </si>
  <si>
    <t>6.工具类优化</t>
    <phoneticPr fontId="1" type="noConversion"/>
  </si>
  <si>
    <t>2 以请求并发量作为标准</t>
    <phoneticPr fontId="1" type="noConversion"/>
  </si>
  <si>
    <t>7 压测工具gatling深入了解</t>
    <phoneticPr fontId="1" type="noConversion"/>
  </si>
  <si>
    <t>8charge服配置的请求地址优化</t>
    <phoneticPr fontId="1" type="noConversion"/>
  </si>
  <si>
    <t>6.nginx服务入口带宽推荐值40M</t>
    <phoneticPr fontId="1" type="noConversion"/>
  </si>
  <si>
    <t>5.压测结果请求最大TPS值:</t>
    <phoneticPr fontId="1" type="noConversion"/>
  </si>
  <si>
    <t>4.压测目标50w请求量的相关指标(TPS):</t>
    <phoneticPr fontId="1" type="noConversion"/>
  </si>
  <si>
    <t>3.根据错误率和并发量预估并发量稳定值:8k(有待真实压测验证)</t>
    <phoneticPr fontId="1" type="noConversion"/>
  </si>
  <si>
    <t>1.根据压测制定了nginx&amp;apache&amp;OS正式配置</t>
    <phoneticPr fontId="1" type="noConversion"/>
  </si>
  <si>
    <t>2.nginx并发访问量极限值:9w</t>
    <phoneticPr fontId="1" type="noConversion"/>
  </si>
  <si>
    <t>a.请求走内网nginx地址(待验证可行性);</t>
    <phoneticPr fontId="1" type="noConversion"/>
  </si>
  <si>
    <t>b.根据游戏服ID端划分连接不同的apache服务(配置繁琐);</t>
    <phoneticPr fontId="1" type="noConversion"/>
  </si>
  <si>
    <t>无单点验证</t>
    <phoneticPr fontId="1" type="noConversion"/>
  </si>
  <si>
    <t>用例名</t>
    <phoneticPr fontId="1" type="noConversion"/>
  </si>
  <si>
    <t>验证结果</t>
    <phoneticPr fontId="1" type="noConversion"/>
  </si>
  <si>
    <t>已验证通过</t>
    <phoneticPr fontId="1" type="noConversion"/>
  </si>
  <si>
    <t>a.服务器列表</t>
    <phoneticPr fontId="1" type="noConversion"/>
  </si>
  <si>
    <t>b.登陆</t>
    <phoneticPr fontId="1" type="noConversion"/>
  </si>
  <si>
    <t>c.创建订单</t>
    <phoneticPr fontId="1" type="noConversion"/>
  </si>
  <si>
    <t>1.Nginx扩容</t>
    <phoneticPr fontId="1" type="noConversion"/>
  </si>
  <si>
    <t>2.Nginx业务分发</t>
    <phoneticPr fontId="1" type="noConversion"/>
  </si>
  <si>
    <t>3.业务服务扩容</t>
    <phoneticPr fontId="1" type="noConversion"/>
  </si>
  <si>
    <t>d.支付回调</t>
    <phoneticPr fontId="1" type="noConversion"/>
  </si>
  <si>
    <t>4.静态文件同步</t>
    <phoneticPr fontId="1" type="noConversion"/>
  </si>
  <si>
    <t>待确定扩容方案</t>
    <phoneticPr fontId="1" type="noConversion"/>
  </si>
  <si>
    <t>在压测过程中评估如使用自动文件同步机制在线上会有异常隐患,经过评估使用入口管理工具进行
文件编辑并通过脚本同步到其他服务器,等相关工具开发完毕再进行验证;</t>
    <phoneticPr fontId="1" type="noConversion"/>
  </si>
  <si>
    <t>本次压测根据预估DAU为50W为基准来指定压测相关指标:</t>
    <phoneticPr fontId="1" type="noConversion"/>
  </si>
  <si>
    <t>根据文档 塞尔Web服务性能压测说明.docx 中计算规则制定如下指标</t>
    <phoneticPr fontId="1" type="noConversion"/>
  </si>
  <si>
    <t>获取入口文件压测数据</t>
  </si>
  <si>
    <t>获取入口文件压测数据</t>
    <phoneticPr fontId="1" type="noConversion"/>
  </si>
  <si>
    <t>第一次</t>
    <phoneticPr fontId="1" type="noConversion"/>
  </si>
  <si>
    <t>第二次</t>
    <phoneticPr fontId="1" type="noConversion"/>
  </si>
  <si>
    <t>第三次</t>
    <phoneticPr fontId="1" type="noConversion"/>
  </si>
  <si>
    <t>第四次</t>
    <phoneticPr fontId="1" type="noConversion"/>
  </si>
  <si>
    <t>第五次</t>
    <phoneticPr fontId="1" type="noConversion"/>
  </si>
  <si>
    <t>13ms</t>
    <phoneticPr fontId="1" type="noConversion"/>
  </si>
  <si>
    <t>平均响应时间</t>
    <phoneticPr fontId="1" type="noConversion"/>
  </si>
  <si>
    <t>14ms</t>
    <phoneticPr fontId="1" type="noConversion"/>
  </si>
  <si>
    <t>12ms</t>
    <phoneticPr fontId="1" type="noConversion"/>
  </si>
  <si>
    <t>是</t>
    <phoneticPr fontId="1" type="noConversion"/>
  </si>
  <si>
    <t>16ms</t>
    <phoneticPr fontId="1" type="noConversion"/>
  </si>
  <si>
    <t>15ms</t>
    <phoneticPr fontId="1" type="noConversion"/>
  </si>
  <si>
    <t>登陆验证压测数据</t>
    <phoneticPr fontId="1" type="noConversion"/>
  </si>
  <si>
    <t>登陆验证</t>
    <phoneticPr fontId="1" type="noConversion"/>
  </si>
  <si>
    <t>并发请求量</t>
    <phoneticPr fontId="1" type="noConversion"/>
  </si>
  <si>
    <t>1547ms</t>
    <phoneticPr fontId="1" type="noConversion"/>
  </si>
  <si>
    <t>1677ms</t>
    <phoneticPr fontId="1" type="noConversion"/>
  </si>
  <si>
    <t>1542ms</t>
    <phoneticPr fontId="1" type="noConversion"/>
  </si>
  <si>
    <t>1536ms</t>
    <phoneticPr fontId="1" type="noConversion"/>
  </si>
  <si>
    <t>1658ms</t>
    <phoneticPr fontId="1" type="noConversion"/>
  </si>
  <si>
    <t>875ms</t>
    <phoneticPr fontId="1" type="noConversion"/>
  </si>
  <si>
    <t>712ms</t>
    <phoneticPr fontId="1" type="noConversion"/>
  </si>
  <si>
    <t>756ms</t>
    <phoneticPr fontId="1" type="noConversion"/>
  </si>
  <si>
    <t>706ms</t>
    <phoneticPr fontId="1" type="noConversion"/>
  </si>
  <si>
    <t>702ms</t>
    <phoneticPr fontId="1" type="noConversion"/>
  </si>
  <si>
    <t>745ms</t>
    <phoneticPr fontId="1" type="noConversion"/>
  </si>
  <si>
    <t>734ms</t>
    <phoneticPr fontId="1" type="noConversion"/>
  </si>
  <si>
    <t>739ms</t>
    <phoneticPr fontId="1" type="noConversion"/>
  </si>
  <si>
    <t>700ms</t>
    <phoneticPr fontId="1" type="noConversion"/>
  </si>
  <si>
    <t>694ms</t>
    <phoneticPr fontId="1" type="noConversion"/>
  </si>
  <si>
    <t>登陆验证压测数据(每次执行前清空帐号库数据)</t>
    <phoneticPr fontId="1" type="noConversion"/>
  </si>
  <si>
    <t>718ms</t>
    <phoneticPr fontId="1" type="noConversion"/>
  </si>
  <si>
    <t>730ms</t>
    <phoneticPr fontId="1" type="noConversion"/>
  </si>
  <si>
    <t>732ms</t>
    <phoneticPr fontId="1" type="noConversion"/>
  </si>
  <si>
    <t>708ms</t>
    <phoneticPr fontId="1" type="noConversion"/>
  </si>
  <si>
    <t>731ms</t>
    <phoneticPr fontId="1" type="noConversion"/>
  </si>
  <si>
    <t>716ms</t>
    <phoneticPr fontId="1" type="noConversion"/>
  </si>
  <si>
    <t>794ms</t>
    <phoneticPr fontId="1" type="noConversion"/>
  </si>
  <si>
    <t>736ms</t>
    <phoneticPr fontId="1" type="noConversion"/>
  </si>
  <si>
    <t>1630ms</t>
    <phoneticPr fontId="1" type="noConversion"/>
  </si>
  <si>
    <t>1709ms</t>
    <phoneticPr fontId="1" type="noConversion"/>
  </si>
  <si>
    <t>1606ms</t>
    <phoneticPr fontId="1" type="noConversion"/>
  </si>
  <si>
    <t>1583ms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</si>
</sst>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.5"/>
      <color theme="1"/>
      <name val="Calibri"/>
      <family val="2"/>
    </font>
    <font>
      <b/>
      <sz val="10.5"/>
      <color theme="1"/>
      <name val="宋体"/>
      <family val="3"/>
      <charset val="134"/>
    </font>
    <font>
      <sz val="14"/>
      <color rgb="FF000000"/>
      <name val="Calibri"/>
      <family val="2"/>
    </font>
    <font>
      <sz val="14"/>
      <color rgb="FF000000"/>
      <name val="宋体"/>
      <family val="2"/>
    </font>
    <font>
      <sz val="14"/>
      <color theme="1"/>
      <name val="宋体"/>
      <family val="2"/>
      <scheme val="minor"/>
    </font>
    <font>
      <sz val="14"/>
      <color rgb="FF000000"/>
      <name val="宋体"/>
      <family val="3"/>
      <charset val="134"/>
    </font>
    <font>
      <sz val="16"/>
      <color rgb="FF000000"/>
      <name val="华文琥珀"/>
      <family val="3"/>
      <charset val="134"/>
    </font>
    <font>
      <b/>
      <sz val="10.5"/>
      <color theme="1"/>
      <name val="Calibri"/>
      <family val="2"/>
    </font>
    <font>
      <b/>
      <sz val="11"/>
      <color theme="1"/>
      <name val="宋体"/>
      <family val="3"/>
      <charset val="134"/>
      <scheme val="minor"/>
    </font>
    <font>
      <sz val="14"/>
      <color rgb="FF000000"/>
      <name val="宋体"/>
      <family val="3"/>
      <charset val="134"/>
      <scheme val="minor"/>
    </font>
    <font>
      <b/>
      <sz val="10.5"/>
      <color theme="1"/>
      <name val="Calibri"/>
      <family val="3"/>
      <charset val="134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6"/>
      <color rgb="FFFF0000"/>
      <name val="宋体"/>
      <family val="3"/>
      <charset val="134"/>
      <scheme val="minor"/>
    </font>
  </fonts>
  <fills count="8">
    <fill>
      <patternFill patternType="none"/>
    </fill>
    <fill>
      <patternFill patternType="gray125"/>
    </fill>
    <fill>
      <patternFill patternType="solid">
        <fgColor rgb="FFA6A6A6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499984740745262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91">
    <xf numFmtId="0" fontId="0" fillId="0" borderId="0" xfId="0"/>
    <xf numFmtId="0" fontId="2" fillId="0" borderId="3" xfId="0" applyFont="1" applyBorder="1" applyAlignment="1">
      <alignment horizontal="center" vertical="center" wrapText="1"/>
    </xf>
    <xf numFmtId="0" fontId="4" fillId="0" borderId="0" xfId="0" applyFont="1"/>
    <xf numFmtId="0" fontId="6" fillId="0" borderId="0" xfId="0" applyFont="1"/>
    <xf numFmtId="0" fontId="8" fillId="0" borderId="0" xfId="0" applyFont="1"/>
    <xf numFmtId="0" fontId="9" fillId="2" borderId="4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2" fillId="0" borderId="7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4" borderId="1" xfId="0" applyFill="1" applyBorder="1" applyAlignment="1">
      <alignment horizontal="center"/>
    </xf>
    <xf numFmtId="0" fontId="0" fillId="5" borderId="7" xfId="0" applyFill="1" applyBorder="1" applyAlignment="1">
      <alignment horizontal="center" vertical="center"/>
    </xf>
    <xf numFmtId="0" fontId="5" fillId="0" borderId="0" xfId="0" applyFont="1"/>
    <xf numFmtId="0" fontId="11" fillId="0" borderId="0" xfId="0" applyFont="1"/>
    <xf numFmtId="0" fontId="9" fillId="6" borderId="7" xfId="0" applyFont="1" applyFill="1" applyBorder="1" applyAlignment="1">
      <alignment horizontal="center" vertical="center" wrapText="1"/>
    </xf>
    <xf numFmtId="0" fontId="3" fillId="6" borderId="7" xfId="0" applyFont="1" applyFill="1" applyBorder="1" applyAlignment="1">
      <alignment horizontal="center" vertical="center" wrapText="1"/>
    </xf>
    <xf numFmtId="0" fontId="12" fillId="6" borderId="7" xfId="0" applyFont="1" applyFill="1" applyBorder="1" applyAlignment="1">
      <alignment horizontal="center" vertical="center" wrapText="1"/>
    </xf>
    <xf numFmtId="0" fontId="10" fillId="0" borderId="0" xfId="0" applyFont="1"/>
    <xf numFmtId="0" fontId="0" fillId="0" borderId="8" xfId="0" applyBorder="1" applyAlignment="1">
      <alignment horizontal="center" vertical="center"/>
    </xf>
    <xf numFmtId="0" fontId="10" fillId="3" borderId="5" xfId="0" applyFont="1" applyFill="1" applyBorder="1" applyAlignment="1">
      <alignment horizontal="center" vertical="center"/>
    </xf>
    <xf numFmtId="0" fontId="10" fillId="3" borderId="3" xfId="0" applyFont="1" applyFill="1" applyBorder="1" applyAlignment="1">
      <alignment horizontal="center" vertical="center"/>
    </xf>
    <xf numFmtId="9" fontId="0" fillId="0" borderId="7" xfId="0" applyNumberFormat="1" applyBorder="1" applyAlignment="1">
      <alignment horizontal="center" vertical="center"/>
    </xf>
    <xf numFmtId="9" fontId="2" fillId="0" borderId="7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11" xfId="0" applyBorder="1" applyAlignment="1">
      <alignment horizontal="center"/>
    </xf>
    <xf numFmtId="0" fontId="0" fillId="0" borderId="7" xfId="0" applyBorder="1" applyAlignment="1">
      <alignment horizontal="left" vertical="center" wrapText="1"/>
    </xf>
    <xf numFmtId="0" fontId="0" fillId="0" borderId="8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8" xfId="0" applyBorder="1" applyAlignment="1">
      <alignment horizontal="left" vertical="center" wrapText="1"/>
    </xf>
    <xf numFmtId="0" fontId="14" fillId="0" borderId="7" xfId="0" applyFont="1" applyBorder="1" applyAlignment="1">
      <alignment horizontal="center" vertical="center"/>
    </xf>
    <xf numFmtId="9" fontId="2" fillId="0" borderId="4" xfId="0" applyNumberFormat="1" applyFont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/>
    </xf>
    <xf numFmtId="0" fontId="0" fillId="0" borderId="7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0" xfId="0" applyAlignment="1">
      <alignment horizontal="center" vertical="center"/>
    </xf>
    <xf numFmtId="0" fontId="10" fillId="0" borderId="15" xfId="0" applyFont="1" applyBorder="1" applyAlignment="1">
      <alignment horizontal="center" vertical="center"/>
    </xf>
    <xf numFmtId="0" fontId="16" fillId="0" borderId="10" xfId="0" applyFont="1" applyBorder="1" applyAlignment="1">
      <alignment horizontal="center"/>
    </xf>
    <xf numFmtId="0" fontId="16" fillId="0" borderId="8" xfId="0" applyFont="1" applyBorder="1" applyAlignment="1">
      <alignment horizontal="center"/>
    </xf>
    <xf numFmtId="0" fontId="10" fillId="7" borderId="15" xfId="0" applyFont="1" applyFill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0" fillId="0" borderId="7" xfId="0" applyBorder="1" applyAlignment="1">
      <alignment horizontal="center" wrapText="1"/>
    </xf>
    <xf numFmtId="0" fontId="16" fillId="0" borderId="15" xfId="0" applyFont="1" applyBorder="1" applyAlignment="1">
      <alignment horizontal="left"/>
    </xf>
    <xf numFmtId="0" fontId="10" fillId="0" borderId="15" xfId="0" applyFont="1" applyBorder="1" applyAlignment="1">
      <alignment horizontal="left"/>
    </xf>
    <xf numFmtId="0" fontId="0" fillId="0" borderId="16" xfId="0" applyBorder="1" applyAlignment="1">
      <alignment horizontal="left"/>
    </xf>
    <xf numFmtId="0" fontId="0" fillId="0" borderId="15" xfId="0" applyBorder="1" applyAlignment="1">
      <alignment horizontal="left"/>
    </xf>
    <xf numFmtId="0" fontId="0" fillId="0" borderId="17" xfId="0" applyBorder="1" applyAlignment="1">
      <alignment horizontal="left"/>
    </xf>
    <xf numFmtId="0" fontId="10" fillId="0" borderId="7" xfId="0" applyFont="1" applyBorder="1" applyAlignment="1">
      <alignment horizontal="left"/>
    </xf>
    <xf numFmtId="0" fontId="16" fillId="0" borderId="7" xfId="0" applyFont="1" applyBorder="1" applyAlignment="1">
      <alignment horizontal="left"/>
    </xf>
    <xf numFmtId="0" fontId="10" fillId="0" borderId="15" xfId="0" applyFont="1" applyBorder="1" applyAlignment="1">
      <alignment horizontal="left" vertical="center"/>
    </xf>
    <xf numFmtId="0" fontId="0" fillId="0" borderId="16" xfId="0" applyBorder="1" applyAlignment="1">
      <alignment horizontal="left" vertical="center"/>
    </xf>
    <xf numFmtId="0" fontId="0" fillId="0" borderId="17" xfId="0" applyBorder="1" applyAlignment="1">
      <alignment horizontal="left" vertical="center"/>
    </xf>
    <xf numFmtId="0" fontId="15" fillId="0" borderId="8" xfId="0" applyFont="1" applyBorder="1" applyAlignment="1">
      <alignment horizontal="center"/>
    </xf>
    <xf numFmtId="0" fontId="15" fillId="0" borderId="9" xfId="0" applyFont="1" applyBorder="1" applyAlignment="1">
      <alignment horizontal="center"/>
    </xf>
    <xf numFmtId="0" fontId="15" fillId="0" borderId="10" xfId="0" applyFont="1" applyBorder="1" applyAlignment="1">
      <alignment horizontal="center"/>
    </xf>
    <xf numFmtId="0" fontId="3" fillId="2" borderId="6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10" fillId="3" borderId="5" xfId="0" applyFont="1" applyFill="1" applyBorder="1" applyAlignment="1">
      <alignment horizontal="center" vertical="center"/>
    </xf>
    <xf numFmtId="0" fontId="10" fillId="3" borderId="3" xfId="0" applyFont="1" applyFill="1" applyBorder="1" applyAlignment="1">
      <alignment horizontal="center" vertic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7" xfId="0" applyBorder="1" applyAlignment="1">
      <alignment horizontal="center"/>
    </xf>
    <xf numFmtId="0" fontId="0" fillId="5" borderId="0" xfId="0" applyFill="1"/>
    <xf numFmtId="0" fontId="10" fillId="6" borderId="0" xfId="0" applyFont="1" applyFill="1" applyAlignment="1">
      <alignment horizontal="left"/>
    </xf>
    <xf numFmtId="0" fontId="10" fillId="6" borderId="13" xfId="0" applyFont="1" applyFill="1" applyBorder="1" applyAlignment="1">
      <alignment horizontal="left"/>
    </xf>
    <xf numFmtId="0" fontId="9" fillId="2" borderId="6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5" borderId="7" xfId="0" applyFill="1" applyBorder="1" applyAlignment="1">
      <alignment horizontal="center"/>
    </xf>
    <xf numFmtId="0" fontId="12" fillId="6" borderId="0" xfId="0" applyFont="1" applyFill="1" applyAlignment="1">
      <alignment horizontal="center" vertical="center" wrapText="1"/>
    </xf>
    <xf numFmtId="0" fontId="10" fillId="6" borderId="8" xfId="0" applyFont="1" applyFill="1" applyBorder="1" applyAlignment="1">
      <alignment horizontal="center" vertical="center"/>
    </xf>
    <xf numFmtId="0" fontId="10" fillId="6" borderId="10" xfId="0" applyFont="1" applyFill="1" applyBorder="1" applyAlignment="1">
      <alignment horizontal="center" vertical="center"/>
    </xf>
    <xf numFmtId="0" fontId="10" fillId="3" borderId="7" xfId="0" applyFont="1" applyFill="1" applyBorder="1" applyAlignment="1">
      <alignment horizontal="center" vertical="center"/>
    </xf>
    <xf numFmtId="0" fontId="10" fillId="6" borderId="13" xfId="0" applyFont="1" applyFill="1" applyBorder="1" applyAlignment="1">
      <alignment horizontal="left"/>
    </xf>
    <xf numFmtId="0" fontId="10" fillId="6" borderId="9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523875</xdr:colOff>
      <xdr:row>2</xdr:row>
      <xdr:rowOff>104774</xdr:rowOff>
    </xdr:from>
    <xdr:to>
      <xdr:col>5</xdr:col>
      <xdr:colOff>552450</xdr:colOff>
      <xdr:row>5</xdr:row>
      <xdr:rowOff>219075</xdr:rowOff>
    </xdr:to>
    <xdr:sp macro="" textlink="">
      <xdr:nvSpPr>
        <xdr:cNvPr id="2" name="矩形 1">
          <a:extLst>
            <a:ext uri="{FF2B5EF4-FFF2-40B4-BE49-F238E27FC236}">
              <a16:creationId xmlns:a16="http://schemas.microsoft.com/office/drawing/2014/main" id="{E1DC04AE-1AB8-4065-A270-2E183A7FBB22}"/>
            </a:ext>
          </a:extLst>
        </xdr:cNvPr>
        <xdr:cNvSpPr/>
      </xdr:nvSpPr>
      <xdr:spPr>
        <a:xfrm>
          <a:off x="4010025" y="533399"/>
          <a:ext cx="2533650" cy="1095376"/>
        </a:xfrm>
        <a:prstGeom prst="rect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zh-CN" altLang="en-US" sz="110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硬件配置</a:t>
          </a:r>
          <a:r>
            <a:rPr lang="en-US" altLang="zh-CN" sz="110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:</a:t>
          </a:r>
        </a:p>
        <a:p>
          <a:pPr algn="l"/>
          <a:r>
            <a:rPr lang="en-US" altLang="zh-CN" sz="110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nginx</a:t>
          </a:r>
          <a:r>
            <a:rPr lang="zh-CN" altLang="en-US" sz="110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服务器     </a:t>
          </a:r>
          <a:r>
            <a:rPr lang="en-US" altLang="zh-CN" sz="110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4</a:t>
          </a:r>
          <a:r>
            <a:rPr lang="zh-CN" altLang="en-US" sz="110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核</a:t>
          </a:r>
          <a:r>
            <a:rPr lang="en-US" altLang="zh-CN" sz="110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8G</a:t>
          </a:r>
        </a:p>
        <a:p>
          <a:pPr algn="l"/>
          <a:r>
            <a:rPr lang="en-US" altLang="zh-CN" sz="110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apache</a:t>
          </a:r>
          <a:r>
            <a:rPr lang="zh-CN" altLang="en-US" sz="110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服务器  </a:t>
          </a:r>
          <a:r>
            <a:rPr lang="en-US" altLang="zh-CN" sz="110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8</a:t>
          </a:r>
          <a:r>
            <a:rPr lang="zh-CN" altLang="en-US" sz="110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核</a:t>
          </a:r>
          <a:r>
            <a:rPr lang="en-US" altLang="zh-CN" sz="110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16G</a:t>
          </a:r>
          <a:endParaRPr lang="zh-CN" altLang="en-US" sz="1100" b="0" cap="none" spc="0">
            <a:ln w="0"/>
            <a:solidFill>
              <a:schemeClr val="tx1"/>
            </a:solidFill>
            <a:effectLst>
              <a:outerShdw blurRad="38100" dist="19050" dir="2700000" algn="tl" rotWithShape="0">
                <a:schemeClr val="dk1">
                  <a:alpha val="40000"/>
                </a:schemeClr>
              </a:outerShdw>
            </a:effectLst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3"/>
  <sheetViews>
    <sheetView showGridLines="0" workbookViewId="0">
      <selection activeCell="B3" sqref="B3"/>
    </sheetView>
  </sheetViews>
  <sheetFormatPr defaultRowHeight="13.5" x14ac:dyDescent="0.15"/>
  <cols>
    <col min="1" max="1" width="33.25" bestFit="1" customWidth="1"/>
    <col min="2" max="2" width="45" customWidth="1"/>
    <col min="3" max="3" width="42.125" customWidth="1"/>
    <col min="4" max="4" width="43.25" bestFit="1" customWidth="1"/>
    <col min="5" max="5" width="28.875" bestFit="1" customWidth="1"/>
    <col min="6" max="6" width="33.875" bestFit="1" customWidth="1"/>
  </cols>
  <sheetData>
    <row r="1" spans="1:6" ht="20.25" x14ac:dyDescent="0.25">
      <c r="A1" s="60" t="s">
        <v>51</v>
      </c>
      <c r="B1" s="61"/>
      <c r="C1" s="61"/>
      <c r="D1" s="61"/>
      <c r="E1" s="61"/>
      <c r="F1" s="62"/>
    </row>
    <row r="2" spans="1:6" ht="14.25" thickBot="1" x14ac:dyDescent="0.2">
      <c r="A2" s="6" t="s">
        <v>54</v>
      </c>
      <c r="B2" s="6" t="s">
        <v>53</v>
      </c>
      <c r="C2" s="33" t="s">
        <v>59</v>
      </c>
      <c r="D2" s="33" t="s">
        <v>61</v>
      </c>
      <c r="E2" s="34" t="s">
        <v>73</v>
      </c>
      <c r="F2" s="33" t="s">
        <v>74</v>
      </c>
    </row>
    <row r="3" spans="1:6" ht="135" customHeight="1" x14ac:dyDescent="0.15">
      <c r="A3" s="11" t="s">
        <v>52</v>
      </c>
      <c r="B3" s="27" t="s">
        <v>58</v>
      </c>
      <c r="C3" s="28" t="s">
        <v>60</v>
      </c>
      <c r="D3" s="30" t="s">
        <v>62</v>
      </c>
      <c r="E3" s="35" t="s">
        <v>75</v>
      </c>
      <c r="F3" s="37" t="s">
        <v>72</v>
      </c>
    </row>
    <row r="4" spans="1:6" ht="78" customHeight="1" x14ac:dyDescent="0.15">
      <c r="A4" s="31" t="s">
        <v>55</v>
      </c>
      <c r="B4" s="27" t="s">
        <v>58</v>
      </c>
      <c r="C4" s="30" t="s">
        <v>63</v>
      </c>
      <c r="D4" s="28" t="s">
        <v>64</v>
      </c>
      <c r="E4" s="20" t="s">
        <v>76</v>
      </c>
      <c r="F4" s="11" t="s">
        <v>79</v>
      </c>
    </row>
    <row r="5" spans="1:6" ht="129.75" customHeight="1" x14ac:dyDescent="0.15">
      <c r="A5" s="11" t="s">
        <v>56</v>
      </c>
      <c r="B5" s="27" t="s">
        <v>65</v>
      </c>
      <c r="C5" s="28" t="s">
        <v>50</v>
      </c>
      <c r="D5" s="30" t="s">
        <v>67</v>
      </c>
      <c r="E5" s="36" t="s">
        <v>77</v>
      </c>
      <c r="F5" s="37" t="s">
        <v>72</v>
      </c>
    </row>
    <row r="6" spans="1:6" ht="102" customHeight="1" x14ac:dyDescent="0.15">
      <c r="A6" s="11" t="s">
        <v>57</v>
      </c>
      <c r="B6" s="27" t="s">
        <v>68</v>
      </c>
      <c r="C6" s="29" t="s">
        <v>66</v>
      </c>
      <c r="D6" s="30" t="s">
        <v>69</v>
      </c>
      <c r="E6" s="36" t="s">
        <v>78</v>
      </c>
      <c r="F6" s="37" t="s">
        <v>80</v>
      </c>
    </row>
    <row r="7" spans="1:6" x14ac:dyDescent="0.15">
      <c r="A7" s="25"/>
      <c r="B7" s="26"/>
      <c r="C7" s="25"/>
      <c r="D7" s="25"/>
    </row>
    <row r="8" spans="1:6" x14ac:dyDescent="0.15">
      <c r="A8" s="25"/>
      <c r="B8" s="25"/>
      <c r="C8" s="25"/>
      <c r="D8" s="25"/>
    </row>
    <row r="9" spans="1:6" x14ac:dyDescent="0.15">
      <c r="A9" s="25"/>
      <c r="B9" s="25"/>
      <c r="C9" s="25"/>
      <c r="D9" s="25"/>
    </row>
    <row r="10" spans="1:6" x14ac:dyDescent="0.15">
      <c r="A10" s="25"/>
      <c r="B10" s="25"/>
      <c r="C10" s="25"/>
      <c r="D10" s="25"/>
    </row>
    <row r="11" spans="1:6" x14ac:dyDescent="0.15">
      <c r="A11" s="25"/>
      <c r="B11" s="25"/>
      <c r="C11" s="25"/>
      <c r="D11" s="25"/>
    </row>
    <row r="12" spans="1:6" x14ac:dyDescent="0.15">
      <c r="A12" s="25"/>
      <c r="B12" s="25"/>
      <c r="C12" s="25"/>
      <c r="D12" s="25"/>
    </row>
    <row r="13" spans="1:6" x14ac:dyDescent="0.15">
      <c r="A13" s="25"/>
      <c r="B13" s="25"/>
      <c r="C13" s="25"/>
      <c r="D13" s="25"/>
    </row>
    <row r="14" spans="1:6" x14ac:dyDescent="0.15">
      <c r="A14" s="25"/>
      <c r="B14" s="25"/>
      <c r="C14" s="25"/>
      <c r="D14" s="25"/>
    </row>
    <row r="15" spans="1:6" x14ac:dyDescent="0.15">
      <c r="A15" s="25"/>
      <c r="B15" s="25"/>
      <c r="C15" s="25"/>
      <c r="D15" s="25"/>
    </row>
    <row r="16" spans="1:6" x14ac:dyDescent="0.15">
      <c r="A16" s="25"/>
      <c r="B16" s="25"/>
      <c r="C16" s="25"/>
      <c r="D16" s="25"/>
    </row>
    <row r="17" spans="1:4" x14ac:dyDescent="0.15">
      <c r="A17" s="25"/>
      <c r="B17" s="25"/>
      <c r="C17" s="25"/>
      <c r="D17" s="25"/>
    </row>
    <row r="18" spans="1:4" x14ac:dyDescent="0.15">
      <c r="A18" s="25"/>
      <c r="B18" s="25"/>
      <c r="C18" s="25"/>
      <c r="D18" s="25"/>
    </row>
    <row r="19" spans="1:4" x14ac:dyDescent="0.15">
      <c r="A19" s="25"/>
      <c r="B19" s="25"/>
      <c r="C19" s="25"/>
      <c r="D19" s="25"/>
    </row>
    <row r="20" spans="1:4" x14ac:dyDescent="0.15">
      <c r="A20" s="25"/>
      <c r="B20" s="25"/>
      <c r="C20" s="25"/>
      <c r="D20" s="25"/>
    </row>
    <row r="21" spans="1:4" x14ac:dyDescent="0.15">
      <c r="A21" s="25"/>
      <c r="B21" s="25"/>
      <c r="C21" s="25"/>
      <c r="D21" s="25"/>
    </row>
    <row r="22" spans="1:4" x14ac:dyDescent="0.15">
      <c r="A22" s="25"/>
      <c r="B22" s="25"/>
      <c r="C22" s="25"/>
      <c r="D22" s="25"/>
    </row>
    <row r="23" spans="1:4" x14ac:dyDescent="0.15">
      <c r="A23" s="25"/>
      <c r="B23" s="25"/>
      <c r="C23" s="25"/>
      <c r="D23" s="25"/>
    </row>
  </sheetData>
  <mergeCells count="1">
    <mergeCell ref="A1:F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W70"/>
  <sheetViews>
    <sheetView showGridLines="0" topLeftCell="A16" workbookViewId="0">
      <selection activeCell="A17" sqref="A17:G19"/>
    </sheetView>
  </sheetViews>
  <sheetFormatPr defaultRowHeight="13.5" x14ac:dyDescent="0.15"/>
  <cols>
    <col min="2" max="2" width="8.125" bestFit="1" customWidth="1"/>
    <col min="3" max="4" width="15.25" bestFit="1" customWidth="1"/>
    <col min="5" max="5" width="12.75" bestFit="1" customWidth="1"/>
    <col min="6" max="6" width="7.25" bestFit="1" customWidth="1"/>
    <col min="7" max="7" width="15.25" bestFit="1" customWidth="1"/>
    <col min="8" max="8" width="7.625" bestFit="1" customWidth="1"/>
    <col min="9" max="9" width="13.375" bestFit="1" customWidth="1"/>
    <col min="10" max="10" width="15.25" customWidth="1"/>
    <col min="11" max="11" width="17.375" customWidth="1"/>
    <col min="12" max="12" width="12" customWidth="1"/>
    <col min="13" max="13" width="12.875" customWidth="1"/>
    <col min="14" max="14" width="11" customWidth="1"/>
    <col min="15" max="15" width="9.5" customWidth="1"/>
    <col min="17" max="17" width="13.625" customWidth="1"/>
  </cols>
  <sheetData>
    <row r="2" spans="1:16" ht="20.25" x14ac:dyDescent="0.3">
      <c r="A2" s="4" t="s">
        <v>12</v>
      </c>
      <c r="B2" s="4"/>
    </row>
    <row r="3" spans="1:16" ht="19.5" x14ac:dyDescent="0.3">
      <c r="A3" s="2" t="s">
        <v>1</v>
      </c>
      <c r="B3" s="2"/>
      <c r="C3" s="3"/>
      <c r="G3" s="19" t="s">
        <v>48</v>
      </c>
      <c r="H3" s="19"/>
    </row>
    <row r="4" spans="1:16" ht="27" x14ac:dyDescent="0.3">
      <c r="A4" s="2" t="s">
        <v>2</v>
      </c>
      <c r="B4" s="2"/>
      <c r="C4" s="3"/>
      <c r="G4" s="16" t="s">
        <v>39</v>
      </c>
      <c r="H4" s="16"/>
      <c r="I4" s="17" t="s">
        <v>40</v>
      </c>
      <c r="J4" s="17" t="s">
        <v>41</v>
      </c>
      <c r="K4" s="17" t="s">
        <v>42</v>
      </c>
      <c r="L4" s="17" t="s">
        <v>43</v>
      </c>
      <c r="M4" s="17" t="s">
        <v>44</v>
      </c>
      <c r="N4" s="17" t="s">
        <v>45</v>
      </c>
      <c r="O4" s="17" t="s">
        <v>46</v>
      </c>
      <c r="P4" s="18" t="s">
        <v>47</v>
      </c>
    </row>
    <row r="5" spans="1:16" ht="19.5" x14ac:dyDescent="0.3">
      <c r="A5" s="2" t="s">
        <v>3</v>
      </c>
      <c r="B5" s="2"/>
      <c r="C5" s="3"/>
      <c r="G5" s="11">
        <v>500000</v>
      </c>
      <c r="H5" s="11"/>
      <c r="I5" s="11">
        <f t="shared" ref="I5:I9" si="0">$G5 * 3</f>
        <v>1500000</v>
      </c>
      <c r="J5" s="11">
        <f t="shared" ref="J5:J10" si="1">INT(($I5*0.8)/(24 * 60 * 60 *0.2))</f>
        <v>69</v>
      </c>
      <c r="K5" s="11">
        <f t="shared" ref="K5:K10" si="2">$I5</f>
        <v>1500000</v>
      </c>
      <c r="L5" s="11">
        <f t="shared" ref="L5:L10" si="3">INT(($K5*0.8)/(24 * 60 * 60 *0.2))</f>
        <v>69</v>
      </c>
      <c r="M5" s="11">
        <f t="shared" ref="M5:M10" si="4">$O5 * 4</f>
        <v>256000</v>
      </c>
      <c r="N5" s="11">
        <f t="shared" ref="N5:N10" si="5">INT(($M5*0.8)/(24 * 60 * 60 *0.2))</f>
        <v>11</v>
      </c>
      <c r="O5" s="11">
        <f t="shared" ref="O5:O10" si="6">$G5 * 0.08 * 1.6</f>
        <v>64000</v>
      </c>
      <c r="P5" s="11">
        <f t="shared" ref="P5:P10" si="7">INT(($O5*0.8)/(24 * 60 * 60 *0.2))</f>
        <v>2</v>
      </c>
    </row>
    <row r="6" spans="1:16" ht="19.5" x14ac:dyDescent="0.3">
      <c r="A6" s="2" t="s">
        <v>4</v>
      </c>
      <c r="B6" s="2"/>
      <c r="C6" s="3"/>
      <c r="G6" s="11">
        <v>600000</v>
      </c>
      <c r="H6" s="11"/>
      <c r="I6" s="11">
        <f t="shared" si="0"/>
        <v>1800000</v>
      </c>
      <c r="J6" s="11">
        <f t="shared" si="1"/>
        <v>83</v>
      </c>
      <c r="K6" s="11">
        <f t="shared" si="2"/>
        <v>1800000</v>
      </c>
      <c r="L6" s="11">
        <f t="shared" si="3"/>
        <v>83</v>
      </c>
      <c r="M6" s="11">
        <f t="shared" si="4"/>
        <v>307200</v>
      </c>
      <c r="N6" s="11">
        <f t="shared" si="5"/>
        <v>14</v>
      </c>
      <c r="O6" s="11">
        <f t="shared" si="6"/>
        <v>76800</v>
      </c>
      <c r="P6" s="11">
        <f t="shared" si="7"/>
        <v>3</v>
      </c>
    </row>
    <row r="7" spans="1:16" ht="19.5" x14ac:dyDescent="0.3">
      <c r="A7" s="2" t="s">
        <v>5</v>
      </c>
      <c r="B7" s="2"/>
      <c r="C7" s="3"/>
      <c r="G7" s="11">
        <v>700000</v>
      </c>
      <c r="H7" s="11"/>
      <c r="I7" s="11">
        <f t="shared" si="0"/>
        <v>2100000</v>
      </c>
      <c r="J7" s="11">
        <f t="shared" si="1"/>
        <v>97</v>
      </c>
      <c r="K7" s="11">
        <f t="shared" si="2"/>
        <v>2100000</v>
      </c>
      <c r="L7" s="11">
        <f t="shared" si="3"/>
        <v>97</v>
      </c>
      <c r="M7" s="11">
        <f t="shared" si="4"/>
        <v>358400</v>
      </c>
      <c r="N7" s="11">
        <f t="shared" si="5"/>
        <v>16</v>
      </c>
      <c r="O7" s="11">
        <f t="shared" si="6"/>
        <v>89600</v>
      </c>
      <c r="P7" s="11">
        <f t="shared" si="7"/>
        <v>4</v>
      </c>
    </row>
    <row r="8" spans="1:16" ht="19.5" x14ac:dyDescent="0.3">
      <c r="A8" s="2" t="s">
        <v>0</v>
      </c>
      <c r="B8" s="2"/>
      <c r="C8" s="3"/>
      <c r="G8" s="11">
        <v>800000</v>
      </c>
      <c r="H8" s="11"/>
      <c r="I8" s="11">
        <f t="shared" si="0"/>
        <v>2400000</v>
      </c>
      <c r="J8" s="11">
        <f t="shared" si="1"/>
        <v>111</v>
      </c>
      <c r="K8" s="11">
        <f t="shared" si="2"/>
        <v>2400000</v>
      </c>
      <c r="L8" s="11">
        <f t="shared" si="3"/>
        <v>111</v>
      </c>
      <c r="M8" s="11">
        <f t="shared" si="4"/>
        <v>409600</v>
      </c>
      <c r="N8" s="11">
        <f t="shared" si="5"/>
        <v>18</v>
      </c>
      <c r="O8" s="11">
        <f t="shared" si="6"/>
        <v>102400</v>
      </c>
      <c r="P8" s="11">
        <f t="shared" si="7"/>
        <v>4</v>
      </c>
    </row>
    <row r="9" spans="1:16" ht="19.5" x14ac:dyDescent="0.3">
      <c r="A9" s="2" t="s">
        <v>6</v>
      </c>
      <c r="B9" s="2"/>
      <c r="C9" s="3"/>
      <c r="G9" s="11">
        <v>900000</v>
      </c>
      <c r="H9" s="11"/>
      <c r="I9" s="11">
        <f t="shared" si="0"/>
        <v>2700000</v>
      </c>
      <c r="J9" s="11">
        <f t="shared" si="1"/>
        <v>125</v>
      </c>
      <c r="K9" s="11">
        <f t="shared" si="2"/>
        <v>2700000</v>
      </c>
      <c r="L9" s="11">
        <f t="shared" si="3"/>
        <v>125</v>
      </c>
      <c r="M9" s="11">
        <f t="shared" si="4"/>
        <v>460800</v>
      </c>
      <c r="N9" s="11">
        <f t="shared" si="5"/>
        <v>21</v>
      </c>
      <c r="O9" s="11">
        <f t="shared" si="6"/>
        <v>115200</v>
      </c>
      <c r="P9" s="11">
        <f t="shared" si="7"/>
        <v>5</v>
      </c>
    </row>
    <row r="10" spans="1:16" ht="19.5" x14ac:dyDescent="0.3">
      <c r="A10" s="2" t="s">
        <v>7</v>
      </c>
      <c r="B10" s="2"/>
      <c r="C10" s="3"/>
      <c r="G10" s="11">
        <v>1000000</v>
      </c>
      <c r="H10" s="11"/>
      <c r="I10" s="11">
        <f>$G10 * 3</f>
        <v>3000000</v>
      </c>
      <c r="J10" s="11">
        <f t="shared" si="1"/>
        <v>138</v>
      </c>
      <c r="K10" s="11">
        <f t="shared" si="2"/>
        <v>3000000</v>
      </c>
      <c r="L10" s="11">
        <f t="shared" si="3"/>
        <v>138</v>
      </c>
      <c r="M10" s="11">
        <f t="shared" si="4"/>
        <v>512000</v>
      </c>
      <c r="N10" s="11">
        <f t="shared" si="5"/>
        <v>23</v>
      </c>
      <c r="O10" s="11">
        <f t="shared" si="6"/>
        <v>128000</v>
      </c>
      <c r="P10" s="11">
        <f t="shared" si="7"/>
        <v>5</v>
      </c>
    </row>
    <row r="11" spans="1:16" ht="19.5" x14ac:dyDescent="0.3">
      <c r="A11" s="2" t="s">
        <v>8</v>
      </c>
      <c r="B11" s="2"/>
      <c r="C11" s="3"/>
    </row>
    <row r="12" spans="1:16" ht="19.5" x14ac:dyDescent="0.3">
      <c r="A12" s="2" t="s">
        <v>9</v>
      </c>
      <c r="B12" s="2"/>
      <c r="C12" s="3"/>
    </row>
    <row r="13" spans="1:16" ht="19.5" x14ac:dyDescent="0.3">
      <c r="A13" s="2" t="s">
        <v>10</v>
      </c>
      <c r="B13" s="2"/>
      <c r="C13" s="3"/>
    </row>
    <row r="14" spans="1:16" ht="19.5" x14ac:dyDescent="0.3">
      <c r="A14" s="2" t="s">
        <v>11</v>
      </c>
      <c r="B14" s="2"/>
      <c r="C14" s="3"/>
    </row>
    <row r="16" spans="1:16" ht="20.25" thickBot="1" x14ac:dyDescent="0.35">
      <c r="A16" s="2" t="s">
        <v>27</v>
      </c>
      <c r="B16" s="2"/>
    </row>
    <row r="17" spans="1:7" ht="14.25" thickBot="1" x14ac:dyDescent="0.2">
      <c r="A17" s="66" t="s">
        <v>19</v>
      </c>
      <c r="B17" s="63" t="s">
        <v>13</v>
      </c>
      <c r="C17" s="65"/>
      <c r="D17" s="68" t="s">
        <v>20</v>
      </c>
      <c r="E17" s="68" t="s">
        <v>21</v>
      </c>
      <c r="F17" s="21"/>
      <c r="G17" s="68" t="s">
        <v>22</v>
      </c>
    </row>
    <row r="18" spans="1:7" ht="15" thickBot="1" x14ac:dyDescent="0.2">
      <c r="A18" s="67"/>
      <c r="B18" s="5" t="s">
        <v>17</v>
      </c>
      <c r="C18" s="6" t="s">
        <v>18</v>
      </c>
      <c r="D18" s="69"/>
      <c r="E18" s="69"/>
      <c r="F18" s="22"/>
      <c r="G18" s="69"/>
    </row>
    <row r="19" spans="1:7" ht="15" thickBot="1" x14ac:dyDescent="0.2">
      <c r="A19" s="1">
        <v>10000</v>
      </c>
      <c r="B19" s="7">
        <v>400</v>
      </c>
      <c r="C19" s="7">
        <v>9</v>
      </c>
      <c r="D19" s="8">
        <v>1</v>
      </c>
      <c r="E19" s="8">
        <v>1</v>
      </c>
      <c r="F19" s="8"/>
      <c r="G19" s="8" t="s">
        <v>26</v>
      </c>
    </row>
    <row r="20" spans="1:7" ht="15" thickBot="1" x14ac:dyDescent="0.2">
      <c r="A20" s="1">
        <v>50000</v>
      </c>
      <c r="B20" s="7">
        <v>427.35</v>
      </c>
      <c r="C20" s="7">
        <v>9</v>
      </c>
      <c r="D20" s="8">
        <v>1</v>
      </c>
      <c r="E20" s="8">
        <v>1</v>
      </c>
      <c r="F20" s="8"/>
      <c r="G20" s="8" t="s">
        <v>26</v>
      </c>
    </row>
    <row r="21" spans="1:7" ht="15" thickBot="1" x14ac:dyDescent="0.2">
      <c r="A21" s="1">
        <v>100000</v>
      </c>
      <c r="B21" s="7">
        <v>429.185</v>
      </c>
      <c r="C21" s="7">
        <v>9</v>
      </c>
      <c r="D21" s="8">
        <v>1</v>
      </c>
      <c r="E21" s="8">
        <v>1</v>
      </c>
      <c r="F21" s="8"/>
      <c r="G21" s="8" t="s">
        <v>26</v>
      </c>
    </row>
    <row r="22" spans="1:7" ht="15" thickBot="1" x14ac:dyDescent="0.2">
      <c r="A22" s="1">
        <v>200000</v>
      </c>
      <c r="B22" s="7">
        <v>431.96499999999997</v>
      </c>
      <c r="C22" s="7">
        <v>9</v>
      </c>
      <c r="D22" s="8">
        <v>1</v>
      </c>
      <c r="E22" s="8">
        <v>1</v>
      </c>
      <c r="F22" s="8"/>
      <c r="G22" s="8" t="s">
        <v>26</v>
      </c>
    </row>
    <row r="23" spans="1:7" ht="15" thickBot="1" x14ac:dyDescent="0.2">
      <c r="A23" s="1">
        <v>300000</v>
      </c>
      <c r="B23" s="7">
        <v>432.27699999999999</v>
      </c>
      <c r="C23" s="7">
        <v>9</v>
      </c>
      <c r="D23" s="8">
        <v>1</v>
      </c>
      <c r="E23" s="8">
        <v>1</v>
      </c>
      <c r="F23" s="8"/>
      <c r="G23" s="8" t="s">
        <v>26</v>
      </c>
    </row>
    <row r="24" spans="1:7" ht="15" thickBot="1" x14ac:dyDescent="0.2">
      <c r="A24" s="1">
        <v>400000</v>
      </c>
      <c r="B24" s="7">
        <v>422.83300000000003</v>
      </c>
      <c r="C24" s="7">
        <v>9</v>
      </c>
      <c r="D24" s="8">
        <v>1</v>
      </c>
      <c r="E24" s="8">
        <v>1</v>
      </c>
      <c r="F24" s="8"/>
      <c r="G24" s="8" t="s">
        <v>26</v>
      </c>
    </row>
    <row r="25" spans="1:7" ht="15" thickBot="1" x14ac:dyDescent="0.2">
      <c r="A25" s="1">
        <v>500000</v>
      </c>
      <c r="B25" s="7">
        <v>427.71600000000001</v>
      </c>
      <c r="C25" s="7">
        <v>9</v>
      </c>
      <c r="D25" s="8">
        <v>1</v>
      </c>
      <c r="E25" s="8">
        <v>1</v>
      </c>
      <c r="F25" s="8"/>
      <c r="G25" s="8" t="s">
        <v>26</v>
      </c>
    </row>
    <row r="26" spans="1:7" ht="15" thickBot="1" x14ac:dyDescent="0.2">
      <c r="A26" s="1">
        <v>600000</v>
      </c>
      <c r="B26" s="7">
        <v>433.21300000000002</v>
      </c>
      <c r="C26" s="7">
        <v>9</v>
      </c>
      <c r="D26" s="8">
        <v>1</v>
      </c>
      <c r="E26" s="8">
        <v>1</v>
      </c>
      <c r="F26" s="8"/>
      <c r="G26" s="8" t="s">
        <v>26</v>
      </c>
    </row>
    <row r="27" spans="1:7" ht="15" thickBot="1" x14ac:dyDescent="0.2">
      <c r="A27" s="1">
        <v>700000</v>
      </c>
      <c r="B27" s="7">
        <v>434.51299999999998</v>
      </c>
      <c r="C27" s="7">
        <v>9</v>
      </c>
      <c r="D27" s="8">
        <v>1</v>
      </c>
      <c r="E27" s="8">
        <v>1</v>
      </c>
      <c r="F27" s="8"/>
      <c r="G27" s="8" t="s">
        <v>26</v>
      </c>
    </row>
    <row r="28" spans="1:7" ht="15" thickBot="1" x14ac:dyDescent="0.2">
      <c r="A28" s="1">
        <v>800000</v>
      </c>
      <c r="B28" s="7">
        <v>434.07499999999999</v>
      </c>
      <c r="C28" s="7">
        <v>9</v>
      </c>
      <c r="D28" s="8">
        <v>1</v>
      </c>
      <c r="E28" s="8">
        <v>1</v>
      </c>
      <c r="F28" s="8"/>
      <c r="G28" s="8" t="s">
        <v>26</v>
      </c>
    </row>
    <row r="29" spans="1:7" ht="15" thickBot="1" x14ac:dyDescent="0.2">
      <c r="A29" s="1">
        <v>900000</v>
      </c>
      <c r="B29" s="7">
        <v>437.53</v>
      </c>
      <c r="C29" s="7">
        <v>9</v>
      </c>
      <c r="D29" s="8">
        <v>1</v>
      </c>
      <c r="E29" s="8">
        <v>1</v>
      </c>
      <c r="F29" s="8"/>
      <c r="G29" s="8" t="s">
        <v>26</v>
      </c>
    </row>
    <row r="30" spans="1:7" ht="15" thickBot="1" x14ac:dyDescent="0.2">
      <c r="A30" s="1">
        <v>1000000</v>
      </c>
      <c r="B30" s="7">
        <v>428.63299999999998</v>
      </c>
      <c r="C30" s="7">
        <v>9</v>
      </c>
      <c r="D30" s="8">
        <v>1</v>
      </c>
      <c r="E30" s="8">
        <v>1</v>
      </c>
      <c r="F30" s="8"/>
      <c r="G30" s="8" t="s">
        <v>26</v>
      </c>
    </row>
    <row r="33" spans="1:14" ht="18.75" x14ac:dyDescent="0.25">
      <c r="A33" s="15" t="s">
        <v>37</v>
      </c>
      <c r="B33" s="15"/>
    </row>
    <row r="34" spans="1:14" ht="19.5" thickBot="1" x14ac:dyDescent="0.3">
      <c r="A34" s="14" t="s">
        <v>36</v>
      </c>
      <c r="B34" s="14"/>
      <c r="I34" s="70" t="s">
        <v>28</v>
      </c>
      <c r="J34" s="71"/>
      <c r="K34" s="71"/>
      <c r="L34" s="71"/>
      <c r="M34" s="71"/>
      <c r="N34" s="72"/>
    </row>
    <row r="35" spans="1:14" ht="14.25" thickBot="1" x14ac:dyDescent="0.2">
      <c r="A35" s="66" t="s">
        <v>23</v>
      </c>
      <c r="B35" s="63" t="s">
        <v>13</v>
      </c>
      <c r="C35" s="65"/>
      <c r="D35" s="68" t="s">
        <v>20</v>
      </c>
      <c r="E35" s="68" t="s">
        <v>21</v>
      </c>
      <c r="F35" s="21"/>
      <c r="G35" s="68" t="s">
        <v>22</v>
      </c>
      <c r="I35" s="76" t="s">
        <v>32</v>
      </c>
      <c r="J35" s="76"/>
      <c r="K35" s="76"/>
      <c r="L35" s="76" t="s">
        <v>33</v>
      </c>
      <c r="M35" s="76"/>
      <c r="N35" s="76"/>
    </row>
    <row r="36" spans="1:14" ht="15" thickBot="1" x14ac:dyDescent="0.2">
      <c r="A36" s="67"/>
      <c r="B36" s="5" t="s">
        <v>17</v>
      </c>
      <c r="C36" s="6" t="s">
        <v>33</v>
      </c>
      <c r="D36" s="69"/>
      <c r="E36" s="69"/>
      <c r="F36" s="22"/>
      <c r="G36" s="69"/>
      <c r="I36" s="11" t="s">
        <v>29</v>
      </c>
      <c r="J36" s="11" t="s">
        <v>30</v>
      </c>
      <c r="K36" s="11" t="s">
        <v>31</v>
      </c>
      <c r="L36" s="11" t="s">
        <v>29</v>
      </c>
      <c r="M36" s="11" t="s">
        <v>30</v>
      </c>
      <c r="N36" s="11" t="s">
        <v>31</v>
      </c>
    </row>
    <row r="37" spans="1:14" ht="15" thickBot="1" x14ac:dyDescent="0.2">
      <c r="A37" s="1">
        <v>10000</v>
      </c>
      <c r="B37" s="7">
        <f t="shared" ref="B37:B49" si="8">$I37+$J37+$K37</f>
        <v>2500</v>
      </c>
      <c r="C37" s="7">
        <v>34</v>
      </c>
      <c r="D37" s="9">
        <v>1</v>
      </c>
      <c r="E37" s="9">
        <v>1</v>
      </c>
      <c r="F37" s="9"/>
      <c r="G37" s="9" t="s">
        <v>24</v>
      </c>
      <c r="I37" s="10">
        <v>2500</v>
      </c>
      <c r="J37" s="11">
        <v>0</v>
      </c>
      <c r="K37" s="11">
        <v>0</v>
      </c>
      <c r="L37" s="10">
        <v>34</v>
      </c>
      <c r="M37" s="11"/>
      <c r="N37" s="11"/>
    </row>
    <row r="38" spans="1:14" ht="15" thickBot="1" x14ac:dyDescent="0.2">
      <c r="A38" s="1">
        <v>50000</v>
      </c>
      <c r="B38" s="7">
        <f t="shared" si="8"/>
        <v>4583.3330000000005</v>
      </c>
      <c r="C38" s="7">
        <f>($L38+$M38)/2</f>
        <v>660.5</v>
      </c>
      <c r="D38" s="9">
        <v>1</v>
      </c>
      <c r="E38" s="9">
        <v>1</v>
      </c>
      <c r="F38" s="9"/>
      <c r="G38" s="9" t="s">
        <v>24</v>
      </c>
      <c r="I38" s="10">
        <v>2500</v>
      </c>
      <c r="J38" s="11">
        <v>2083.3330000000001</v>
      </c>
      <c r="K38" s="11"/>
      <c r="L38" s="10">
        <v>493</v>
      </c>
      <c r="M38" s="11">
        <v>828</v>
      </c>
      <c r="N38" s="11"/>
    </row>
    <row r="39" spans="1:14" ht="15" thickBot="1" x14ac:dyDescent="0.2">
      <c r="A39" s="1">
        <v>90000</v>
      </c>
      <c r="B39" s="7">
        <f t="shared" si="8"/>
        <v>1399.038</v>
      </c>
      <c r="C39" s="7">
        <f>($L39+$M39+$N39)/3</f>
        <v>4203.666666666667</v>
      </c>
      <c r="D39" s="9">
        <v>1</v>
      </c>
      <c r="E39" s="9">
        <v>1</v>
      </c>
      <c r="F39" s="9"/>
      <c r="G39" s="9" t="s">
        <v>24</v>
      </c>
      <c r="I39" s="10">
        <v>461.53800000000001</v>
      </c>
      <c r="J39" s="11">
        <v>468.75</v>
      </c>
      <c r="K39" s="11">
        <v>468.75</v>
      </c>
      <c r="L39" s="10">
        <v>3515</v>
      </c>
      <c r="M39" s="11">
        <v>4661</v>
      </c>
      <c r="N39" s="11">
        <v>4435</v>
      </c>
    </row>
    <row r="40" spans="1:14" ht="15" thickBot="1" x14ac:dyDescent="0.2">
      <c r="A40" s="1">
        <v>180000</v>
      </c>
      <c r="B40" s="7">
        <f t="shared" si="8"/>
        <v>2292.4180000000001</v>
      </c>
      <c r="C40" s="7">
        <f>($L40+$M40+$N40)/3</f>
        <v>6792.666666666667</v>
      </c>
      <c r="D40" s="9">
        <v>1</v>
      </c>
      <c r="E40" s="9">
        <v>1</v>
      </c>
      <c r="F40" s="9"/>
      <c r="G40" s="9" t="s">
        <v>24</v>
      </c>
      <c r="I40" s="10">
        <v>895.52200000000005</v>
      </c>
      <c r="J40" s="11">
        <v>909.09100000000001</v>
      </c>
      <c r="K40" s="11">
        <v>487.80500000000001</v>
      </c>
      <c r="L40" s="10">
        <v>6008</v>
      </c>
      <c r="M40" s="11">
        <v>7548</v>
      </c>
      <c r="N40" s="11">
        <v>6822</v>
      </c>
    </row>
    <row r="41" spans="1:14" ht="15" thickBot="1" x14ac:dyDescent="0.2">
      <c r="A41" s="1">
        <v>270000</v>
      </c>
      <c r="B41" s="7">
        <f t="shared" si="8"/>
        <v>2143.1279999999997</v>
      </c>
      <c r="C41" s="7">
        <f>($L41+$M41+$N41)/3</f>
        <v>11929.666666666666</v>
      </c>
      <c r="D41" s="9">
        <v>1</v>
      </c>
      <c r="E41" s="9">
        <v>1</v>
      </c>
      <c r="F41" s="9"/>
      <c r="G41" s="9" t="s">
        <v>24</v>
      </c>
      <c r="I41" s="10">
        <v>708.66099999999994</v>
      </c>
      <c r="J41" s="11">
        <v>708.66099999999994</v>
      </c>
      <c r="K41" s="11">
        <v>725.80600000000004</v>
      </c>
      <c r="L41" s="10">
        <v>9689</v>
      </c>
      <c r="M41" s="11">
        <v>13383</v>
      </c>
      <c r="N41" s="11">
        <v>12717</v>
      </c>
    </row>
    <row r="42" spans="1:14" ht="15" thickBot="1" x14ac:dyDescent="0.2">
      <c r="A42" s="1">
        <v>360000</v>
      </c>
      <c r="B42" s="7">
        <f t="shared" si="8"/>
        <v>2852.4430000000002</v>
      </c>
      <c r="C42" s="7">
        <f>($L42+$M42+$N42)/3</f>
        <v>6408.333333333333</v>
      </c>
      <c r="D42" s="9">
        <v>1</v>
      </c>
      <c r="E42" s="9">
        <v>1</v>
      </c>
      <c r="F42" s="9"/>
      <c r="G42" s="9" t="s">
        <v>24</v>
      </c>
      <c r="I42" s="10">
        <v>909.09100000000001</v>
      </c>
      <c r="J42" s="11">
        <v>967.74199999999996</v>
      </c>
      <c r="K42" s="11">
        <v>975.61</v>
      </c>
      <c r="L42" s="10">
        <v>4904</v>
      </c>
      <c r="M42" s="11">
        <v>7797</v>
      </c>
      <c r="N42" s="11">
        <v>6524</v>
      </c>
    </row>
    <row r="43" spans="1:14" ht="15" thickBot="1" x14ac:dyDescent="0.2">
      <c r="A43" s="1">
        <v>450000</v>
      </c>
      <c r="B43" s="7">
        <f t="shared" si="8"/>
        <v>2389.395</v>
      </c>
      <c r="C43" s="7">
        <f>($L43+$M43+$N43)/3</f>
        <v>6338</v>
      </c>
      <c r="D43" s="9">
        <v>1</v>
      </c>
      <c r="E43" s="9">
        <v>1</v>
      </c>
      <c r="F43" s="9"/>
      <c r="G43" s="9" t="s">
        <v>24</v>
      </c>
      <c r="I43" s="10">
        <v>793.65099999999995</v>
      </c>
      <c r="J43" s="11">
        <v>797.87199999999996</v>
      </c>
      <c r="K43" s="11">
        <v>797.87199999999996</v>
      </c>
      <c r="L43" s="10">
        <v>4150</v>
      </c>
      <c r="M43" s="11">
        <v>9363</v>
      </c>
      <c r="N43" s="11">
        <v>5501</v>
      </c>
    </row>
    <row r="44" spans="1:14" ht="15" thickBot="1" x14ac:dyDescent="0.2">
      <c r="A44" s="1">
        <v>500000</v>
      </c>
      <c r="B44" s="7">
        <f t="shared" si="8"/>
        <v>5307.8379999999997</v>
      </c>
      <c r="C44" s="7">
        <f>($L44+$M44)/2</f>
        <v>2186</v>
      </c>
      <c r="D44" s="9">
        <v>1</v>
      </c>
      <c r="E44" s="12">
        <v>2</v>
      </c>
      <c r="F44" s="12"/>
      <c r="G44" s="9" t="s">
        <v>24</v>
      </c>
      <c r="I44" s="10">
        <v>3328.2669999999998</v>
      </c>
      <c r="J44" s="11">
        <v>1979.5709999999999</v>
      </c>
      <c r="K44" s="11">
        <v>0</v>
      </c>
      <c r="L44" s="10">
        <v>2284</v>
      </c>
      <c r="M44" s="11">
        <v>2088</v>
      </c>
      <c r="N44" s="11"/>
    </row>
    <row r="45" spans="1:14" ht="15" thickBot="1" x14ac:dyDescent="0.2">
      <c r="A45" s="1">
        <v>630000</v>
      </c>
      <c r="B45" s="7">
        <f t="shared" si="8"/>
        <v>2694.6</v>
      </c>
      <c r="C45" s="7">
        <f>($L45+$M45+$N45)/3</f>
        <v>6420.666666666667</v>
      </c>
      <c r="D45" s="9">
        <v>1</v>
      </c>
      <c r="E45" s="9">
        <v>1</v>
      </c>
      <c r="F45" s="9"/>
      <c r="G45" s="9" t="s">
        <v>24</v>
      </c>
      <c r="I45" s="10">
        <v>846.774</v>
      </c>
      <c r="J45" s="11">
        <v>833.33299999999997</v>
      </c>
      <c r="K45" s="11">
        <v>1014.4930000000001</v>
      </c>
      <c r="L45" s="10">
        <v>5166</v>
      </c>
      <c r="M45" s="11">
        <v>7663</v>
      </c>
      <c r="N45" s="11">
        <v>6433</v>
      </c>
    </row>
    <row r="46" spans="1:14" ht="15" thickBot="1" x14ac:dyDescent="0.2">
      <c r="A46" s="1">
        <v>720000</v>
      </c>
      <c r="B46" s="7">
        <f t="shared" si="8"/>
        <v>2899.3389999999999</v>
      </c>
      <c r="C46" s="7">
        <f>($L46+$M46+$N46)/3</f>
        <v>6294.333333333333</v>
      </c>
      <c r="D46" s="9">
        <v>1</v>
      </c>
      <c r="E46" s="9">
        <v>1</v>
      </c>
      <c r="F46" s="9"/>
      <c r="G46" s="9" t="s">
        <v>24</v>
      </c>
      <c r="I46" s="10">
        <v>963.85500000000002</v>
      </c>
      <c r="J46" s="11">
        <v>967.74199999999996</v>
      </c>
      <c r="K46" s="11">
        <v>967.74199999999996</v>
      </c>
      <c r="L46" s="10">
        <v>5694</v>
      </c>
      <c r="M46" s="11">
        <v>8629</v>
      </c>
      <c r="N46" s="11">
        <v>4560</v>
      </c>
    </row>
    <row r="47" spans="1:14" ht="15" thickBot="1" x14ac:dyDescent="0.2">
      <c r="A47" s="1">
        <v>810000</v>
      </c>
      <c r="B47" s="7">
        <f t="shared" si="8"/>
        <v>2591.3220000000001</v>
      </c>
      <c r="C47" s="7">
        <f>($L47+$M47+$N47)/3</f>
        <v>7351.666666666667</v>
      </c>
      <c r="D47" s="9">
        <v>1</v>
      </c>
      <c r="E47" s="9">
        <v>1</v>
      </c>
      <c r="F47" s="9"/>
      <c r="G47" s="9" t="s">
        <v>24</v>
      </c>
      <c r="I47" s="10">
        <v>873.78599999999994</v>
      </c>
      <c r="J47" s="11">
        <v>873.78599999999994</v>
      </c>
      <c r="K47" s="11">
        <v>843.75</v>
      </c>
      <c r="L47" s="10">
        <v>5596</v>
      </c>
      <c r="M47" s="11">
        <v>8540</v>
      </c>
      <c r="N47" s="11">
        <v>7919</v>
      </c>
    </row>
    <row r="48" spans="1:14" ht="15" thickBot="1" x14ac:dyDescent="0.2">
      <c r="A48" s="1">
        <v>900000</v>
      </c>
      <c r="B48" s="7">
        <f t="shared" si="8"/>
        <v>2912.6419999999998</v>
      </c>
      <c r="C48" s="7">
        <f>($L48+$M48+$N48)/3</f>
        <v>5867.333333333333</v>
      </c>
      <c r="D48" s="9">
        <v>1</v>
      </c>
      <c r="E48" s="9">
        <v>1</v>
      </c>
      <c r="F48" s="9"/>
      <c r="G48" s="9" t="s">
        <v>24</v>
      </c>
      <c r="I48" s="10">
        <v>967.74199999999996</v>
      </c>
      <c r="J48" s="11">
        <v>970.87400000000002</v>
      </c>
      <c r="K48" s="11">
        <v>974.02599999999995</v>
      </c>
      <c r="L48" s="10">
        <v>5209</v>
      </c>
      <c r="M48" s="11">
        <v>6405</v>
      </c>
      <c r="N48" s="11">
        <v>5988</v>
      </c>
    </row>
    <row r="49" spans="1:23" ht="15" thickBot="1" x14ac:dyDescent="0.2">
      <c r="A49" s="1">
        <v>990000</v>
      </c>
      <c r="B49" s="7">
        <f t="shared" si="8"/>
        <v>3136.2269999999999</v>
      </c>
      <c r="C49" s="7">
        <f>($L49+$M49+$N49)/3</f>
        <v>5569.666666666667</v>
      </c>
      <c r="D49" s="9">
        <v>1</v>
      </c>
      <c r="E49" s="9">
        <v>1</v>
      </c>
      <c r="F49" s="9"/>
      <c r="G49" s="9" t="s">
        <v>24</v>
      </c>
      <c r="I49" s="10">
        <v>1044.3040000000001</v>
      </c>
      <c r="J49" s="11">
        <v>1044.3040000000001</v>
      </c>
      <c r="K49" s="11">
        <v>1047.6189999999999</v>
      </c>
      <c r="L49" s="10">
        <v>4345</v>
      </c>
      <c r="M49" s="11">
        <v>7315</v>
      </c>
      <c r="N49" s="11">
        <v>5049</v>
      </c>
    </row>
    <row r="54" spans="1:23" ht="18.75" x14ac:dyDescent="0.25">
      <c r="A54" s="15" t="s">
        <v>38</v>
      </c>
      <c r="B54" s="15"/>
    </row>
    <row r="55" spans="1:23" ht="19.5" thickBot="1" x14ac:dyDescent="0.3">
      <c r="A55" s="3" t="s">
        <v>70</v>
      </c>
      <c r="B55" s="3"/>
      <c r="O55" s="73" t="s">
        <v>34</v>
      </c>
      <c r="P55" s="73"/>
      <c r="Q55" s="73" t="s">
        <v>35</v>
      </c>
      <c r="R55" s="73"/>
      <c r="T55" s="73" t="s">
        <v>34</v>
      </c>
      <c r="U55" s="73"/>
      <c r="V55" s="73" t="s">
        <v>35</v>
      </c>
      <c r="W55" s="73"/>
    </row>
    <row r="56" spans="1:23" ht="14.25" thickBot="1" x14ac:dyDescent="0.2">
      <c r="A56" s="66" t="s">
        <v>23</v>
      </c>
      <c r="B56" s="63" t="s">
        <v>14</v>
      </c>
      <c r="C56" s="64"/>
      <c r="D56" s="65"/>
      <c r="E56" s="63" t="s">
        <v>15</v>
      </c>
      <c r="F56" s="64"/>
      <c r="G56" s="65"/>
      <c r="H56" s="63" t="s">
        <v>16</v>
      </c>
      <c r="I56" s="64"/>
      <c r="J56" s="65"/>
      <c r="K56" s="68" t="s">
        <v>20</v>
      </c>
      <c r="L56" s="68" t="s">
        <v>21</v>
      </c>
      <c r="M56" s="68" t="s">
        <v>22</v>
      </c>
      <c r="O56" s="74" t="s">
        <v>33</v>
      </c>
      <c r="P56" s="75"/>
      <c r="Q56" s="74" t="s">
        <v>33</v>
      </c>
      <c r="R56" s="75"/>
      <c r="T56" s="74" t="s">
        <v>49</v>
      </c>
      <c r="U56" s="75"/>
      <c r="V56" s="74" t="s">
        <v>49</v>
      </c>
      <c r="W56" s="75"/>
    </row>
    <row r="57" spans="1:23" ht="15" thickBot="1" x14ac:dyDescent="0.2">
      <c r="A57" s="67"/>
      <c r="B57" s="6" t="s">
        <v>71</v>
      </c>
      <c r="C57" s="5" t="s">
        <v>17</v>
      </c>
      <c r="D57" s="6" t="s">
        <v>33</v>
      </c>
      <c r="E57" s="6" t="s">
        <v>71</v>
      </c>
      <c r="F57" s="5" t="s">
        <v>17</v>
      </c>
      <c r="G57" s="6" t="s">
        <v>33</v>
      </c>
      <c r="H57" s="6" t="s">
        <v>71</v>
      </c>
      <c r="I57" s="5" t="s">
        <v>17</v>
      </c>
      <c r="J57" s="6" t="s">
        <v>33</v>
      </c>
      <c r="K57" s="69"/>
      <c r="L57" s="69"/>
      <c r="M57" s="69"/>
      <c r="O57" s="11" t="s">
        <v>29</v>
      </c>
      <c r="P57" s="11" t="s">
        <v>30</v>
      </c>
      <c r="Q57" s="13" t="s">
        <v>29</v>
      </c>
      <c r="R57" s="11" t="s">
        <v>30</v>
      </c>
      <c r="T57" s="11" t="s">
        <v>29</v>
      </c>
      <c r="U57" s="11" t="s">
        <v>30</v>
      </c>
      <c r="V57" s="13" t="s">
        <v>29</v>
      </c>
      <c r="W57" s="11" t="s">
        <v>30</v>
      </c>
    </row>
    <row r="58" spans="1:23" ht="15" thickBot="1" x14ac:dyDescent="0.2">
      <c r="A58" s="1">
        <v>10000</v>
      </c>
      <c r="B58" s="32">
        <v>0.72</v>
      </c>
      <c r="C58" s="7">
        <v>172.375</v>
      </c>
      <c r="D58" s="7">
        <v>4959</v>
      </c>
      <c r="E58" s="7"/>
      <c r="F58" s="7">
        <v>50</v>
      </c>
      <c r="G58" s="7">
        <v>2000</v>
      </c>
      <c r="H58" s="7"/>
      <c r="I58" s="7"/>
      <c r="J58" s="7"/>
      <c r="K58" s="8">
        <v>1</v>
      </c>
      <c r="L58" s="8">
        <v>1</v>
      </c>
      <c r="M58" s="8" t="s">
        <v>24</v>
      </c>
      <c r="O58" s="10">
        <v>2000</v>
      </c>
      <c r="P58" s="11"/>
      <c r="Q58" s="11"/>
      <c r="R58" s="11"/>
      <c r="T58" s="10"/>
      <c r="U58" s="11"/>
      <c r="V58" s="11"/>
      <c r="W58" s="11"/>
    </row>
    <row r="59" spans="1:23" ht="15" thickBot="1" x14ac:dyDescent="0.2">
      <c r="A59" s="1">
        <v>50000</v>
      </c>
      <c r="B59" s="32">
        <v>0.84</v>
      </c>
      <c r="C59" s="7">
        <v>125.4</v>
      </c>
      <c r="D59" s="7">
        <v>19654</v>
      </c>
      <c r="E59" s="32">
        <f>SUM(T59:U59)/2</f>
        <v>0.76500000000000001</v>
      </c>
      <c r="F59" s="7">
        <v>121.316</v>
      </c>
      <c r="G59" s="7">
        <v>19380</v>
      </c>
      <c r="H59" s="32">
        <f>SUM(V59,W59)/2</f>
        <v>0.71499999999999997</v>
      </c>
      <c r="I59" s="7">
        <v>178.65199999999999</v>
      </c>
      <c r="J59" s="7">
        <f>($Q59+$R59)/2</f>
        <v>31428</v>
      </c>
      <c r="K59" s="8">
        <v>1</v>
      </c>
      <c r="L59" s="8">
        <v>1</v>
      </c>
      <c r="M59" s="8" t="s">
        <v>25</v>
      </c>
      <c r="O59" s="10">
        <v>19380</v>
      </c>
      <c r="P59" s="11"/>
      <c r="Q59" s="10">
        <v>33818</v>
      </c>
      <c r="R59" s="11">
        <v>29038</v>
      </c>
      <c r="T59" s="24">
        <v>0.79</v>
      </c>
      <c r="U59" s="23">
        <v>0.74</v>
      </c>
      <c r="V59" s="24">
        <v>0.69</v>
      </c>
      <c r="W59" s="23">
        <v>0.74</v>
      </c>
    </row>
    <row r="60" spans="1:23" ht="15" thickBot="1" x14ac:dyDescent="0.2">
      <c r="A60" s="1">
        <v>100000</v>
      </c>
      <c r="B60" s="32">
        <v>0.75</v>
      </c>
      <c r="C60" s="7">
        <v>191.61699999999999</v>
      </c>
      <c r="D60" s="7">
        <v>14020</v>
      </c>
      <c r="E60" s="32">
        <f>SUM(T60:U60)/2</f>
        <v>0.58499999999999996</v>
      </c>
      <c r="F60" s="7">
        <v>241.566</v>
      </c>
      <c r="G60" s="7">
        <f>($O60+$P60)/2</f>
        <v>17026.5</v>
      </c>
      <c r="H60" s="32">
        <f>SUM(V60,W60)/2</f>
        <v>0.62</v>
      </c>
      <c r="I60" s="7">
        <v>232.923</v>
      </c>
      <c r="J60" s="7">
        <f t="shared" ref="J60:J64" si="9">($Q60+$R60)/2</f>
        <v>25305</v>
      </c>
      <c r="K60" s="8">
        <v>1</v>
      </c>
      <c r="L60" s="8">
        <v>1</v>
      </c>
      <c r="M60" s="8" t="s">
        <v>25</v>
      </c>
      <c r="O60" s="10">
        <v>16904</v>
      </c>
      <c r="P60" s="11">
        <v>17149</v>
      </c>
      <c r="Q60" s="10">
        <v>27529</v>
      </c>
      <c r="R60" s="11">
        <v>23081</v>
      </c>
      <c r="T60" s="24">
        <v>0.56999999999999995</v>
      </c>
      <c r="U60" s="23">
        <v>0.6</v>
      </c>
      <c r="V60" s="24">
        <v>0.64</v>
      </c>
      <c r="W60" s="23">
        <v>0.6</v>
      </c>
    </row>
    <row r="61" spans="1:23" ht="15" thickBot="1" x14ac:dyDescent="0.2">
      <c r="A61" s="1">
        <v>200000</v>
      </c>
      <c r="B61" s="32">
        <v>0.81</v>
      </c>
      <c r="C61" s="7">
        <v>281.2</v>
      </c>
      <c r="D61" s="7">
        <v>10371</v>
      </c>
      <c r="E61" s="32">
        <f>SUM(T61,T62)/2</f>
        <v>0.61499999999999999</v>
      </c>
      <c r="F61" s="7">
        <v>286.06299999999999</v>
      </c>
      <c r="G61" s="7">
        <f>($O61+$P61)/2</f>
        <v>6033.5</v>
      </c>
      <c r="H61" s="32">
        <f>SUM(V61,W61)/2</f>
        <v>0.72499999999999998</v>
      </c>
      <c r="I61" s="7">
        <v>199.07499999999999</v>
      </c>
      <c r="J61" s="7">
        <f t="shared" si="9"/>
        <v>15632.5</v>
      </c>
      <c r="K61" s="8">
        <v>1</v>
      </c>
      <c r="L61" s="8">
        <v>1</v>
      </c>
      <c r="M61" s="8" t="s">
        <v>24</v>
      </c>
      <c r="O61" s="10">
        <v>6003</v>
      </c>
      <c r="P61" s="11">
        <v>6064</v>
      </c>
      <c r="Q61" s="10">
        <v>15721</v>
      </c>
      <c r="R61" s="11">
        <v>15544</v>
      </c>
      <c r="T61" s="24">
        <v>0.62</v>
      </c>
      <c r="U61" s="23">
        <v>0.61</v>
      </c>
      <c r="V61" s="24">
        <v>0.75</v>
      </c>
      <c r="W61" s="23">
        <v>0.7</v>
      </c>
    </row>
    <row r="62" spans="1:23" ht="15" thickBot="1" x14ac:dyDescent="0.2">
      <c r="A62" s="1">
        <v>300000</v>
      </c>
      <c r="B62" s="32">
        <v>0.83</v>
      </c>
      <c r="C62" s="7">
        <v>283.09899999999999</v>
      </c>
      <c r="D62" s="7">
        <v>12013</v>
      </c>
      <c r="E62" s="32">
        <f>SUM(T62,U62)/2</f>
        <v>0.61</v>
      </c>
      <c r="F62" s="7">
        <v>322.75200000000001</v>
      </c>
      <c r="G62" s="7">
        <f>($O62+D65)/2</f>
        <v>9330.5</v>
      </c>
      <c r="H62" s="32">
        <f>SUM(V62,W62)/2</f>
        <v>0.75</v>
      </c>
      <c r="I62" s="7">
        <v>203.768</v>
      </c>
      <c r="J62" s="7">
        <f t="shared" si="9"/>
        <v>17825.5</v>
      </c>
      <c r="K62" s="8">
        <v>1</v>
      </c>
      <c r="L62" s="8">
        <v>1</v>
      </c>
      <c r="M62" s="8" t="s">
        <v>25</v>
      </c>
      <c r="O62" s="10">
        <v>4952</v>
      </c>
      <c r="P62" s="11">
        <v>5073</v>
      </c>
      <c r="Q62" s="10">
        <v>19229</v>
      </c>
      <c r="R62" s="11">
        <v>16422</v>
      </c>
      <c r="T62" s="24">
        <v>0.61</v>
      </c>
      <c r="U62" s="23">
        <v>0.61</v>
      </c>
      <c r="V62" s="24">
        <v>0.73</v>
      </c>
      <c r="W62" s="23">
        <v>0.77</v>
      </c>
    </row>
    <row r="63" spans="1:23" ht="15" thickBot="1" x14ac:dyDescent="0.2">
      <c r="A63" s="1">
        <v>400000</v>
      </c>
      <c r="B63" s="32">
        <v>0.84</v>
      </c>
      <c r="C63" s="7">
        <v>294.161</v>
      </c>
      <c r="D63" s="7">
        <v>9269</v>
      </c>
      <c r="E63" s="32">
        <f>SUM(T63,U63)/2</f>
        <v>0.61499999999999999</v>
      </c>
      <c r="F63" s="7">
        <v>326.27199999999999</v>
      </c>
      <c r="G63" s="7">
        <f>($O63+$P63)/2</f>
        <v>4371</v>
      </c>
      <c r="H63" s="32">
        <f>SUM(V63,W63)/2</f>
        <v>0.755</v>
      </c>
      <c r="I63" s="7">
        <v>223.19800000000001</v>
      </c>
      <c r="J63" s="7">
        <f t="shared" si="9"/>
        <v>24761</v>
      </c>
      <c r="K63" s="8">
        <v>1</v>
      </c>
      <c r="L63" s="8">
        <v>1</v>
      </c>
      <c r="M63" s="8" t="s">
        <v>25</v>
      </c>
      <c r="O63" s="10">
        <v>4412</v>
      </c>
      <c r="P63" s="11">
        <v>4330</v>
      </c>
      <c r="Q63" s="10">
        <v>25345</v>
      </c>
      <c r="R63" s="11">
        <v>24177</v>
      </c>
      <c r="T63" s="24">
        <v>0.61</v>
      </c>
      <c r="U63" s="23">
        <v>0.62</v>
      </c>
      <c r="V63" s="24">
        <v>0.76</v>
      </c>
      <c r="W63" s="23">
        <v>0.75</v>
      </c>
    </row>
    <row r="64" spans="1:23" ht="15" thickBot="1" x14ac:dyDescent="0.2">
      <c r="A64" s="1">
        <v>500000</v>
      </c>
      <c r="B64" s="32">
        <v>0.6</v>
      </c>
      <c r="C64" s="7">
        <v>443.69200000000001</v>
      </c>
      <c r="D64" s="7">
        <v>24268</v>
      </c>
      <c r="E64" s="7"/>
      <c r="F64" s="7"/>
      <c r="G64" s="7"/>
      <c r="H64" s="32">
        <f>SUM(V65,W65)/2</f>
        <v>0.79</v>
      </c>
      <c r="I64" s="7">
        <v>251.50299999999999</v>
      </c>
      <c r="J64" s="7">
        <f t="shared" si="9"/>
        <v>28500</v>
      </c>
      <c r="K64" s="8">
        <v>1</v>
      </c>
      <c r="L64" s="38">
        <v>2</v>
      </c>
      <c r="M64" s="8" t="s">
        <v>25</v>
      </c>
      <c r="O64" s="10"/>
      <c r="P64" s="11"/>
      <c r="Q64" s="10">
        <v>29026</v>
      </c>
      <c r="R64" s="11">
        <v>27974</v>
      </c>
      <c r="T64" s="10"/>
      <c r="U64" s="11"/>
      <c r="V64" s="24">
        <v>0.72</v>
      </c>
      <c r="W64" s="23">
        <v>0.7</v>
      </c>
    </row>
    <row r="65" spans="1:23" ht="15" thickBot="1" x14ac:dyDescent="0.2">
      <c r="A65" s="1">
        <v>500000</v>
      </c>
      <c r="B65" s="32">
        <v>0.84</v>
      </c>
      <c r="C65" s="7">
        <v>304.81400000000002</v>
      </c>
      <c r="D65" s="7">
        <v>13709</v>
      </c>
      <c r="E65" s="32">
        <f t="shared" ref="E65:E70" si="10">SUM(T65,U65)/2</f>
        <v>0.61499999999999999</v>
      </c>
      <c r="F65" s="7">
        <v>331.31</v>
      </c>
      <c r="G65" s="7">
        <f t="shared" ref="G65:G69" si="11">($O65+$P65)/2</f>
        <v>3849.5</v>
      </c>
      <c r="H65" s="32"/>
      <c r="I65" s="7"/>
      <c r="J65" s="7"/>
      <c r="K65" s="8">
        <v>1</v>
      </c>
      <c r="L65" s="8">
        <v>1</v>
      </c>
      <c r="M65" s="8" t="s">
        <v>24</v>
      </c>
      <c r="O65" s="10">
        <v>3782</v>
      </c>
      <c r="P65" s="11">
        <v>3917</v>
      </c>
      <c r="Q65" s="11"/>
      <c r="R65" s="11"/>
      <c r="T65" s="24">
        <v>0.61</v>
      </c>
      <c r="U65" s="23">
        <v>0.62</v>
      </c>
      <c r="V65" s="23">
        <v>0.78</v>
      </c>
      <c r="W65" s="23">
        <v>0.8</v>
      </c>
    </row>
    <row r="66" spans="1:23" ht="15" thickBot="1" x14ac:dyDescent="0.2">
      <c r="A66" s="1">
        <v>600000</v>
      </c>
      <c r="B66" s="32">
        <v>0.86</v>
      </c>
      <c r="C66" s="7">
        <v>274.41800000000001</v>
      </c>
      <c r="D66" s="7">
        <v>11621</v>
      </c>
      <c r="E66" s="32">
        <f t="shared" si="10"/>
        <v>0.61499999999999999</v>
      </c>
      <c r="F66" s="7">
        <v>341.44</v>
      </c>
      <c r="G66" s="7">
        <f t="shared" si="11"/>
        <v>3079.5</v>
      </c>
      <c r="H66" s="7"/>
      <c r="I66" s="7"/>
      <c r="J66" s="7"/>
      <c r="K66" s="8">
        <v>1</v>
      </c>
      <c r="L66" s="8">
        <v>1</v>
      </c>
      <c r="M66" s="8" t="s">
        <v>24</v>
      </c>
      <c r="O66" s="10">
        <v>3106</v>
      </c>
      <c r="P66" s="11">
        <v>3053</v>
      </c>
      <c r="Q66" s="11"/>
      <c r="R66" s="11"/>
      <c r="T66" s="24">
        <v>0.61</v>
      </c>
      <c r="U66" s="23">
        <v>0.62</v>
      </c>
      <c r="V66" s="11"/>
      <c r="W66" s="11"/>
    </row>
    <row r="67" spans="1:23" ht="15" thickBot="1" x14ac:dyDescent="0.2">
      <c r="A67" s="1">
        <v>700000</v>
      </c>
      <c r="B67" s="32">
        <v>0.86</v>
      </c>
      <c r="C67" s="7">
        <v>287.67700000000002</v>
      </c>
      <c r="D67" s="7">
        <v>12666</v>
      </c>
      <c r="E67" s="32">
        <f t="shared" si="10"/>
        <v>0.62</v>
      </c>
      <c r="F67" s="7">
        <v>339.28500000000003</v>
      </c>
      <c r="G67" s="7">
        <f t="shared" si="11"/>
        <v>2731</v>
      </c>
      <c r="H67" s="7"/>
      <c r="I67" s="7"/>
      <c r="J67" s="7"/>
      <c r="K67" s="8">
        <v>1</v>
      </c>
      <c r="L67" s="8">
        <v>1</v>
      </c>
      <c r="M67" s="8" t="s">
        <v>24</v>
      </c>
      <c r="O67" s="10">
        <v>2654</v>
      </c>
      <c r="P67" s="11">
        <v>2808</v>
      </c>
      <c r="Q67" s="11"/>
      <c r="R67" s="11"/>
      <c r="T67" s="24">
        <v>0.61</v>
      </c>
      <c r="U67" s="23">
        <v>0.63</v>
      </c>
      <c r="V67" s="11"/>
      <c r="W67" s="11"/>
    </row>
    <row r="68" spans="1:23" ht="15" thickBot="1" x14ac:dyDescent="0.2">
      <c r="A68" s="1">
        <v>800000</v>
      </c>
      <c r="B68" s="32">
        <v>0.86</v>
      </c>
      <c r="C68" s="7">
        <v>273.21699999999998</v>
      </c>
      <c r="D68" s="7">
        <v>12607</v>
      </c>
      <c r="E68" s="32">
        <f t="shared" si="10"/>
        <v>0.61499999999999999</v>
      </c>
      <c r="F68" s="7">
        <v>343.47199999999998</v>
      </c>
      <c r="G68" s="7">
        <f>($O68+$P68)/2</f>
        <v>2680.5</v>
      </c>
      <c r="H68" s="7"/>
      <c r="I68" s="7"/>
      <c r="J68" s="7"/>
      <c r="K68" s="8">
        <v>1</v>
      </c>
      <c r="L68" s="8">
        <v>1</v>
      </c>
      <c r="M68" s="8" t="s">
        <v>24</v>
      </c>
      <c r="O68" s="10">
        <v>2679</v>
      </c>
      <c r="P68" s="11">
        <v>2682</v>
      </c>
      <c r="Q68" s="11"/>
      <c r="R68" s="11"/>
      <c r="T68" s="24">
        <v>0.62</v>
      </c>
      <c r="U68" s="23">
        <v>0.61</v>
      </c>
      <c r="V68" s="11"/>
      <c r="W68" s="11"/>
    </row>
    <row r="69" spans="1:23" ht="15" thickBot="1" x14ac:dyDescent="0.2">
      <c r="A69" s="1">
        <v>900000</v>
      </c>
      <c r="B69" s="32">
        <v>0.87</v>
      </c>
      <c r="C69" s="7">
        <v>278.185</v>
      </c>
      <c r="D69" s="7">
        <v>11730</v>
      </c>
      <c r="E69" s="32">
        <f t="shared" si="10"/>
        <v>0.61499999999999999</v>
      </c>
      <c r="F69" s="7">
        <v>344.99900000000002</v>
      </c>
      <c r="G69" s="7">
        <f t="shared" si="11"/>
        <v>2285</v>
      </c>
      <c r="H69" s="7"/>
      <c r="I69" s="7"/>
      <c r="J69" s="7"/>
      <c r="K69" s="8">
        <v>1</v>
      </c>
      <c r="L69" s="8">
        <v>1</v>
      </c>
      <c r="M69" s="8" t="s">
        <v>24</v>
      </c>
      <c r="O69" s="10">
        <v>2331</v>
      </c>
      <c r="P69" s="11">
        <v>2239</v>
      </c>
      <c r="Q69" s="11"/>
      <c r="R69" s="11"/>
      <c r="T69" s="24">
        <v>0.6</v>
      </c>
      <c r="U69" s="23">
        <v>0.63</v>
      </c>
      <c r="V69" s="11"/>
      <c r="W69" s="11"/>
    </row>
    <row r="70" spans="1:23" ht="15" thickBot="1" x14ac:dyDescent="0.2">
      <c r="A70" s="1">
        <v>1000000</v>
      </c>
      <c r="B70" s="32">
        <v>0.87</v>
      </c>
      <c r="C70" s="7">
        <v>270.71300000000002</v>
      </c>
      <c r="D70" s="7">
        <v>13056</v>
      </c>
      <c r="E70" s="32">
        <f t="shared" si="10"/>
        <v>0.62</v>
      </c>
      <c r="F70" s="7">
        <v>338.68099999999998</v>
      </c>
      <c r="G70" s="7">
        <f>($O70+$P70)/2</f>
        <v>2630</v>
      </c>
      <c r="H70" s="7"/>
      <c r="I70" s="7"/>
      <c r="J70" s="7"/>
      <c r="K70" s="8">
        <v>1</v>
      </c>
      <c r="L70" s="8">
        <v>1</v>
      </c>
      <c r="M70" s="8" t="s">
        <v>24</v>
      </c>
      <c r="O70" s="10">
        <v>2620</v>
      </c>
      <c r="P70" s="11">
        <v>2640</v>
      </c>
      <c r="Q70" s="11">
        <v>22704</v>
      </c>
      <c r="R70" s="11">
        <v>19730</v>
      </c>
      <c r="T70" s="24">
        <v>0.62</v>
      </c>
      <c r="U70" s="23">
        <v>0.62</v>
      </c>
      <c r="V70" s="11"/>
      <c r="W70" s="11"/>
    </row>
  </sheetData>
  <mergeCells count="28">
    <mergeCell ref="E56:G56"/>
    <mergeCell ref="H56:J56"/>
    <mergeCell ref="I34:N34"/>
    <mergeCell ref="T55:U55"/>
    <mergeCell ref="V55:W55"/>
    <mergeCell ref="T56:U56"/>
    <mergeCell ref="V56:W56"/>
    <mergeCell ref="Q55:R55"/>
    <mergeCell ref="Q56:R56"/>
    <mergeCell ref="O56:P56"/>
    <mergeCell ref="L35:N35"/>
    <mergeCell ref="O55:P55"/>
    <mergeCell ref="L56:L57"/>
    <mergeCell ref="M56:M57"/>
    <mergeCell ref="K56:K57"/>
    <mergeCell ref="I35:K35"/>
    <mergeCell ref="E35:E36"/>
    <mergeCell ref="G35:G36"/>
    <mergeCell ref="D17:D18"/>
    <mergeCell ref="E17:E18"/>
    <mergeCell ref="G17:G18"/>
    <mergeCell ref="B56:D56"/>
    <mergeCell ref="A56:A57"/>
    <mergeCell ref="A17:A18"/>
    <mergeCell ref="A35:A36"/>
    <mergeCell ref="B17:C17"/>
    <mergeCell ref="D35:D36"/>
    <mergeCell ref="B35:C35"/>
  </mergeCells>
  <phoneticPr fontId="1" type="noConversion"/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56"/>
  <sheetViews>
    <sheetView showGridLines="0" topLeftCell="A7" workbookViewId="0">
      <selection activeCell="A5" sqref="A5:A9"/>
    </sheetView>
  </sheetViews>
  <sheetFormatPr defaultRowHeight="13.5" x14ac:dyDescent="0.15"/>
  <cols>
    <col min="1" max="1" width="83.75" customWidth="1"/>
    <col min="2" max="2" width="28.5" customWidth="1"/>
  </cols>
  <sheetData>
    <row r="1" spans="1:1" ht="24" customHeight="1" x14ac:dyDescent="0.25">
      <c r="A1" s="50" t="s">
        <v>82</v>
      </c>
    </row>
    <row r="2" spans="1:1" ht="16.5" customHeight="1" x14ac:dyDescent="0.15">
      <c r="A2" s="51" t="s">
        <v>120</v>
      </c>
    </row>
    <row r="3" spans="1:1" ht="20.25" customHeight="1" x14ac:dyDescent="0.15">
      <c r="A3" s="51" t="s">
        <v>121</v>
      </c>
    </row>
    <row r="4" spans="1:1" ht="22.5" customHeight="1" x14ac:dyDescent="0.15">
      <c r="A4" s="51" t="s">
        <v>119</v>
      </c>
    </row>
    <row r="5" spans="1:1" ht="19.5" customHeight="1" x14ac:dyDescent="0.15">
      <c r="A5" s="51" t="s">
        <v>118</v>
      </c>
    </row>
    <row r="6" spans="1:1" ht="16.5" customHeight="1" x14ac:dyDescent="0.15">
      <c r="A6" s="52" t="s">
        <v>83</v>
      </c>
    </row>
    <row r="7" spans="1:1" ht="19.5" customHeight="1" x14ac:dyDescent="0.15">
      <c r="A7" s="52" t="s">
        <v>84</v>
      </c>
    </row>
    <row r="8" spans="1:1" ht="20.25" customHeight="1" x14ac:dyDescent="0.15">
      <c r="A8" s="52" t="s">
        <v>85</v>
      </c>
    </row>
    <row r="9" spans="1:1" ht="17.25" customHeight="1" x14ac:dyDescent="0.15">
      <c r="A9" s="52" t="s">
        <v>86</v>
      </c>
    </row>
    <row r="10" spans="1:1" ht="18" customHeight="1" x14ac:dyDescent="0.15">
      <c r="A10" s="51" t="s">
        <v>117</v>
      </c>
    </row>
    <row r="11" spans="1:1" x14ac:dyDescent="0.15">
      <c r="A11" s="53" t="s">
        <v>87</v>
      </c>
    </row>
    <row r="12" spans="1:1" x14ac:dyDescent="0.15">
      <c r="A12" s="52" t="s">
        <v>88</v>
      </c>
    </row>
    <row r="13" spans="1:1" x14ac:dyDescent="0.15">
      <c r="A13" s="52" t="s">
        <v>89</v>
      </c>
    </row>
    <row r="14" spans="1:1" x14ac:dyDescent="0.15">
      <c r="A14" s="52" t="s">
        <v>90</v>
      </c>
    </row>
    <row r="15" spans="1:1" ht="15.75" customHeight="1" x14ac:dyDescent="0.15">
      <c r="A15" s="54" t="s">
        <v>91</v>
      </c>
    </row>
    <row r="16" spans="1:1" x14ac:dyDescent="0.15">
      <c r="A16" s="55" t="s">
        <v>116</v>
      </c>
    </row>
    <row r="19" spans="1:1" ht="20.25" x14ac:dyDescent="0.25">
      <c r="A19" s="56" t="s">
        <v>92</v>
      </c>
    </row>
    <row r="20" spans="1:1" x14ac:dyDescent="0.15">
      <c r="A20" s="57" t="s">
        <v>93</v>
      </c>
    </row>
    <row r="21" spans="1:1" x14ac:dyDescent="0.15">
      <c r="A21" s="58" t="s">
        <v>97</v>
      </c>
    </row>
    <row r="22" spans="1:1" x14ac:dyDescent="0.15">
      <c r="A22" s="58" t="s">
        <v>95</v>
      </c>
    </row>
    <row r="23" spans="1:1" x14ac:dyDescent="0.15">
      <c r="A23" s="59" t="s">
        <v>96</v>
      </c>
    </row>
    <row r="24" spans="1:1" ht="15.75" customHeight="1" x14ac:dyDescent="0.15">
      <c r="A24" s="57" t="s">
        <v>113</v>
      </c>
    </row>
    <row r="25" spans="1:1" x14ac:dyDescent="0.15">
      <c r="A25" s="57" t="s">
        <v>109</v>
      </c>
    </row>
    <row r="26" spans="1:1" x14ac:dyDescent="0.15">
      <c r="A26" s="58" t="s">
        <v>94</v>
      </c>
    </row>
    <row r="27" spans="1:1" x14ac:dyDescent="0.15">
      <c r="A27" s="58" t="s">
        <v>98</v>
      </c>
    </row>
    <row r="28" spans="1:1" x14ac:dyDescent="0.15">
      <c r="A28" s="59" t="s">
        <v>99</v>
      </c>
    </row>
    <row r="29" spans="1:1" x14ac:dyDescent="0.15">
      <c r="A29" s="57" t="s">
        <v>110</v>
      </c>
    </row>
    <row r="30" spans="1:1" x14ac:dyDescent="0.15">
      <c r="A30" s="58" t="s">
        <v>102</v>
      </c>
    </row>
    <row r="31" spans="1:1" x14ac:dyDescent="0.15">
      <c r="A31" s="58" t="s">
        <v>103</v>
      </c>
    </row>
    <row r="32" spans="1:1" x14ac:dyDescent="0.15">
      <c r="A32" s="58" t="s">
        <v>104</v>
      </c>
    </row>
    <row r="33" spans="1:2" x14ac:dyDescent="0.15">
      <c r="A33" s="59" t="s">
        <v>105</v>
      </c>
    </row>
    <row r="34" spans="1:2" x14ac:dyDescent="0.15">
      <c r="A34" s="57" t="s">
        <v>111</v>
      </c>
    </row>
    <row r="35" spans="1:2" x14ac:dyDescent="0.15">
      <c r="A35" s="58" t="s">
        <v>100</v>
      </c>
    </row>
    <row r="36" spans="1:2" x14ac:dyDescent="0.15">
      <c r="A36" s="58" t="s">
        <v>101</v>
      </c>
    </row>
    <row r="37" spans="1:2" x14ac:dyDescent="0.15">
      <c r="A37" s="59" t="s">
        <v>106</v>
      </c>
    </row>
    <row r="38" spans="1:2" x14ac:dyDescent="0.15">
      <c r="A38" s="57" t="s">
        <v>112</v>
      </c>
    </row>
    <row r="39" spans="1:2" x14ac:dyDescent="0.15">
      <c r="A39" s="58" t="s">
        <v>107</v>
      </c>
    </row>
    <row r="40" spans="1:2" x14ac:dyDescent="0.15">
      <c r="A40" s="59" t="s">
        <v>108</v>
      </c>
    </row>
    <row r="41" spans="1:2" x14ac:dyDescent="0.15">
      <c r="A41" s="57" t="s">
        <v>114</v>
      </c>
    </row>
    <row r="42" spans="1:2" x14ac:dyDescent="0.15">
      <c r="A42" s="57" t="s">
        <v>115</v>
      </c>
      <c r="B42" t="s">
        <v>81</v>
      </c>
    </row>
    <row r="43" spans="1:2" x14ac:dyDescent="0.15">
      <c r="A43" s="58" t="s">
        <v>122</v>
      </c>
    </row>
    <row r="44" spans="1:2" x14ac:dyDescent="0.15">
      <c r="A44" s="59" t="s">
        <v>123</v>
      </c>
    </row>
    <row r="45" spans="1:2" x14ac:dyDescent="0.15">
      <c r="A45" s="43"/>
    </row>
    <row r="47" spans="1:2" ht="20.25" x14ac:dyDescent="0.25">
      <c r="A47" s="46" t="s">
        <v>124</v>
      </c>
      <c r="B47" s="45"/>
    </row>
    <row r="48" spans="1:2" x14ac:dyDescent="0.15">
      <c r="A48" s="47" t="s">
        <v>125</v>
      </c>
      <c r="B48" s="47" t="s">
        <v>126</v>
      </c>
    </row>
    <row r="49" spans="1:2" x14ac:dyDescent="0.15">
      <c r="A49" s="44" t="s">
        <v>131</v>
      </c>
      <c r="B49" s="39" t="s">
        <v>127</v>
      </c>
    </row>
    <row r="50" spans="1:2" x14ac:dyDescent="0.15">
      <c r="A50" s="44" t="s">
        <v>132</v>
      </c>
      <c r="B50" s="39" t="s">
        <v>127</v>
      </c>
    </row>
    <row r="51" spans="1:2" ht="16.5" customHeight="1" x14ac:dyDescent="0.15">
      <c r="A51" s="44" t="s">
        <v>133</v>
      </c>
      <c r="B51" s="40"/>
    </row>
    <row r="52" spans="1:2" ht="13.5" customHeight="1" x14ac:dyDescent="0.15">
      <c r="A52" s="42" t="s">
        <v>128</v>
      </c>
      <c r="B52" s="42" t="s">
        <v>127</v>
      </c>
    </row>
    <row r="53" spans="1:2" ht="15.75" customHeight="1" x14ac:dyDescent="0.15">
      <c r="A53" s="42" t="s">
        <v>129</v>
      </c>
      <c r="B53" s="42" t="s">
        <v>127</v>
      </c>
    </row>
    <row r="54" spans="1:2" ht="15.75" customHeight="1" x14ac:dyDescent="0.15">
      <c r="A54" s="42" t="s">
        <v>130</v>
      </c>
      <c r="B54" s="41" t="s">
        <v>136</v>
      </c>
    </row>
    <row r="55" spans="1:2" x14ac:dyDescent="0.15">
      <c r="A55" s="41" t="s">
        <v>134</v>
      </c>
      <c r="B55" s="39" t="s">
        <v>127</v>
      </c>
    </row>
    <row r="56" spans="1:2" ht="81" x14ac:dyDescent="0.15">
      <c r="A56" s="48" t="s">
        <v>135</v>
      </c>
      <c r="B56" s="49" t="s">
        <v>137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92382C-8E58-4940-9DA8-B7471D20AB6C}">
  <dimension ref="A1:Q30"/>
  <sheetViews>
    <sheetView tabSelected="1" workbookViewId="0">
      <selection activeCell="S7" sqref="S7"/>
    </sheetView>
  </sheetViews>
  <sheetFormatPr defaultRowHeight="13.5" x14ac:dyDescent="0.15"/>
  <cols>
    <col min="1" max="1" width="10.25" style="77" customWidth="1"/>
    <col min="2" max="3" width="9" style="77"/>
    <col min="4" max="4" width="11.625" style="77" customWidth="1"/>
    <col min="5" max="5" width="11.75" style="77" customWidth="1"/>
    <col min="6" max="6" width="13.5" style="77" customWidth="1"/>
    <col min="7" max="7" width="14.25" style="77" customWidth="1"/>
    <col min="8" max="8" width="9" style="77"/>
    <col min="9" max="9" width="13.625" style="77" customWidth="1"/>
    <col min="10" max="11" width="12.75" style="77" customWidth="1"/>
    <col min="12" max="12" width="13" style="77" bestFit="1" customWidth="1"/>
    <col min="13" max="13" width="14.875" style="77" customWidth="1"/>
    <col min="14" max="14" width="13" style="77" bestFit="1" customWidth="1"/>
    <col min="15" max="15" width="13.75" style="77" customWidth="1"/>
    <col min="16" max="16" width="13" style="77" bestFit="1" customWidth="1"/>
    <col min="17" max="17" width="13.25" style="77" customWidth="1"/>
    <col min="18" max="18" width="13" style="77" bestFit="1" customWidth="1"/>
    <col min="19" max="16384" width="9" style="77"/>
  </cols>
  <sheetData>
    <row r="1" spans="1:17" x14ac:dyDescent="0.15">
      <c r="A1" s="78" t="s">
        <v>138</v>
      </c>
      <c r="B1" s="78"/>
      <c r="C1" s="78"/>
      <c r="D1" s="78"/>
      <c r="E1" s="78"/>
      <c r="F1" s="78"/>
    </row>
    <row r="2" spans="1:17" x14ac:dyDescent="0.15">
      <c r="A2" s="77" t="s">
        <v>139</v>
      </c>
    </row>
    <row r="4" spans="1:17" ht="38.25" x14ac:dyDescent="0.15">
      <c r="A4" s="16" t="s">
        <v>39</v>
      </c>
      <c r="B4" s="17" t="s">
        <v>40</v>
      </c>
      <c r="C4" s="17" t="s">
        <v>41</v>
      </c>
      <c r="D4" s="17" t="s">
        <v>42</v>
      </c>
      <c r="E4" s="17" t="s">
        <v>43</v>
      </c>
      <c r="F4" s="17" t="s">
        <v>44</v>
      </c>
      <c r="G4" s="17" t="s">
        <v>45</v>
      </c>
      <c r="H4" s="17" t="s">
        <v>46</v>
      </c>
      <c r="I4" s="18" t="s">
        <v>47</v>
      </c>
      <c r="J4" s="85"/>
    </row>
    <row r="5" spans="1:17" x14ac:dyDescent="0.15">
      <c r="A5" s="11">
        <v>500000</v>
      </c>
      <c r="B5" s="11">
        <f>$A5 * 3</f>
        <v>1500000</v>
      </c>
      <c r="C5" s="11">
        <f>INT(($B5*0.8)/(24 * 60 * 60 *0.2))</f>
        <v>69</v>
      </c>
      <c r="D5" s="11">
        <f>$B5</f>
        <v>1500000</v>
      </c>
      <c r="E5" s="11">
        <f>INT(($D5*0.8)/(24 * 60 * 60 *0.2))</f>
        <v>69</v>
      </c>
      <c r="F5" s="11">
        <f>$H5 * 4</f>
        <v>256000</v>
      </c>
      <c r="G5" s="11">
        <f>INT(($F5*0.8)/(24 * 60 * 60 *0.2))</f>
        <v>11</v>
      </c>
      <c r="H5" s="11">
        <f>$A5* 0.08 * 1.6</f>
        <v>64000</v>
      </c>
      <c r="I5" s="11">
        <f>INT(($H5*0.8)/(24 * 60 * 60 *0.2))</f>
        <v>2</v>
      </c>
      <c r="J5" s="43"/>
    </row>
    <row r="6" spans="1:17" x14ac:dyDescent="0.15">
      <c r="A6" s="43"/>
      <c r="B6" s="43"/>
      <c r="C6" s="43"/>
      <c r="D6" s="43"/>
      <c r="E6" s="43"/>
      <c r="F6" s="43"/>
      <c r="G6" s="43"/>
      <c r="H6" s="43"/>
      <c r="I6" s="43"/>
      <c r="J6" s="43"/>
    </row>
    <row r="8" spans="1:17" ht="14.25" thickBot="1" x14ac:dyDescent="0.2">
      <c r="A8" s="79" t="s">
        <v>141</v>
      </c>
      <c r="B8" s="79"/>
      <c r="C8" s="79"/>
      <c r="H8" s="86" t="s">
        <v>140</v>
      </c>
      <c r="I8" s="90"/>
      <c r="J8" s="90"/>
      <c r="K8" s="90"/>
      <c r="L8" s="90"/>
      <c r="M8" s="90"/>
      <c r="N8" s="90"/>
      <c r="O8" s="90"/>
      <c r="P8" s="90"/>
      <c r="Q8" s="87"/>
    </row>
    <row r="9" spans="1:17" ht="14.25" thickBot="1" x14ac:dyDescent="0.2">
      <c r="A9" s="66" t="s">
        <v>156</v>
      </c>
      <c r="B9" s="63" t="s">
        <v>13</v>
      </c>
      <c r="C9" s="65"/>
      <c r="D9" s="68" t="s">
        <v>20</v>
      </c>
      <c r="E9" s="68" t="s">
        <v>21</v>
      </c>
      <c r="F9" s="68" t="s">
        <v>22</v>
      </c>
      <c r="H9" s="86" t="s">
        <v>142</v>
      </c>
      <c r="I9" s="87"/>
      <c r="J9" s="86" t="s">
        <v>143</v>
      </c>
      <c r="K9" s="87"/>
      <c r="L9" s="86" t="s">
        <v>144</v>
      </c>
      <c r="M9" s="87"/>
      <c r="N9" s="86" t="s">
        <v>145</v>
      </c>
      <c r="O9" s="87"/>
      <c r="P9" s="86" t="s">
        <v>146</v>
      </c>
      <c r="Q9" s="87"/>
    </row>
    <row r="10" spans="1:17" ht="15" thickBot="1" x14ac:dyDescent="0.2">
      <c r="A10" s="67"/>
      <c r="B10" s="80" t="s">
        <v>17</v>
      </c>
      <c r="C10" s="81"/>
      <c r="D10" s="69"/>
      <c r="E10" s="69"/>
      <c r="F10" s="69"/>
      <c r="H10" s="88" t="s">
        <v>32</v>
      </c>
      <c r="I10" s="88" t="s">
        <v>148</v>
      </c>
      <c r="J10" s="88" t="s">
        <v>32</v>
      </c>
      <c r="K10" s="88" t="s">
        <v>148</v>
      </c>
      <c r="L10" s="88" t="s">
        <v>32</v>
      </c>
      <c r="M10" s="88" t="s">
        <v>148</v>
      </c>
      <c r="N10" s="88" t="s">
        <v>32</v>
      </c>
      <c r="O10" s="88" t="s">
        <v>148</v>
      </c>
      <c r="P10" s="88" t="s">
        <v>32</v>
      </c>
      <c r="Q10" s="88" t="s">
        <v>148</v>
      </c>
    </row>
    <row r="11" spans="1:17" ht="15" thickBot="1" x14ac:dyDescent="0.2">
      <c r="A11" s="1">
        <v>9000</v>
      </c>
      <c r="B11" s="82">
        <v>3000</v>
      </c>
      <c r="C11" s="83"/>
      <c r="D11" s="8">
        <v>1</v>
      </c>
      <c r="E11" s="8">
        <v>1</v>
      </c>
      <c r="F11" s="8" t="s">
        <v>24</v>
      </c>
      <c r="H11" s="11">
        <v>3000</v>
      </c>
      <c r="I11" s="11" t="s">
        <v>150</v>
      </c>
      <c r="J11" s="39">
        <v>3000</v>
      </c>
      <c r="K11" s="39" t="s">
        <v>150</v>
      </c>
      <c r="L11" s="43">
        <v>3000</v>
      </c>
      <c r="M11" s="11" t="s">
        <v>152</v>
      </c>
      <c r="N11" s="39">
        <v>3000</v>
      </c>
      <c r="O11" s="39" t="s">
        <v>147</v>
      </c>
      <c r="P11" s="39">
        <v>3000</v>
      </c>
      <c r="Q11" s="84" t="s">
        <v>153</v>
      </c>
    </row>
    <row r="12" spans="1:17" ht="15" thickBot="1" x14ac:dyDescent="0.2">
      <c r="A12" s="1">
        <v>9000</v>
      </c>
      <c r="B12" s="82">
        <v>3000</v>
      </c>
      <c r="C12" s="83"/>
      <c r="D12" s="8">
        <v>1</v>
      </c>
      <c r="E12" s="8">
        <v>2</v>
      </c>
      <c r="F12" s="8" t="s">
        <v>24</v>
      </c>
      <c r="H12" s="11">
        <v>3000</v>
      </c>
      <c r="I12" s="11" t="s">
        <v>150</v>
      </c>
      <c r="J12" s="39">
        <v>3000</v>
      </c>
      <c r="K12" s="39" t="s">
        <v>147</v>
      </c>
      <c r="L12" s="39">
        <v>3000</v>
      </c>
      <c r="M12" s="39" t="s">
        <v>150</v>
      </c>
      <c r="N12" s="39">
        <v>3000</v>
      </c>
      <c r="O12" s="39" t="s">
        <v>150</v>
      </c>
      <c r="P12" s="39">
        <v>3000</v>
      </c>
      <c r="Q12" s="11" t="s">
        <v>149</v>
      </c>
    </row>
    <row r="13" spans="1:17" ht="15" thickBot="1" x14ac:dyDescent="0.2">
      <c r="A13" s="1">
        <v>9000</v>
      </c>
      <c r="B13" s="82">
        <v>3000</v>
      </c>
      <c r="C13" s="83"/>
      <c r="D13" s="8">
        <v>2</v>
      </c>
      <c r="E13" s="8">
        <v>2</v>
      </c>
      <c r="F13" s="8" t="s">
        <v>151</v>
      </c>
      <c r="H13" s="11">
        <v>3000</v>
      </c>
      <c r="I13" s="39" t="s">
        <v>147</v>
      </c>
      <c r="J13" s="39">
        <v>3000</v>
      </c>
      <c r="K13" s="39" t="s">
        <v>147</v>
      </c>
      <c r="L13" s="39">
        <v>3000</v>
      </c>
      <c r="M13" s="39" t="s">
        <v>147</v>
      </c>
      <c r="N13" s="39">
        <v>3000</v>
      </c>
      <c r="O13" s="39" t="s">
        <v>149</v>
      </c>
      <c r="P13" s="39">
        <v>3000</v>
      </c>
      <c r="Q13" s="13" t="s">
        <v>150</v>
      </c>
    </row>
    <row r="17" spans="1:17" ht="14.25" thickBot="1" x14ac:dyDescent="0.2">
      <c r="A17" s="89" t="s">
        <v>154</v>
      </c>
      <c r="B17" s="89"/>
      <c r="C17" s="89"/>
      <c r="H17" s="86" t="s">
        <v>140</v>
      </c>
      <c r="I17" s="90"/>
      <c r="J17" s="90"/>
      <c r="K17" s="90"/>
      <c r="L17" s="90"/>
      <c r="M17" s="90"/>
      <c r="N17" s="90"/>
      <c r="O17" s="90"/>
      <c r="P17" s="90"/>
      <c r="Q17" s="87"/>
    </row>
    <row r="18" spans="1:17" ht="26.25" customHeight="1" thickBot="1" x14ac:dyDescent="0.2">
      <c r="A18" s="66" t="s">
        <v>156</v>
      </c>
      <c r="B18" s="63" t="s">
        <v>155</v>
      </c>
      <c r="C18" s="65"/>
      <c r="D18" s="21" t="s">
        <v>20</v>
      </c>
      <c r="E18" s="21" t="s">
        <v>21</v>
      </c>
      <c r="F18" s="21" t="s">
        <v>22</v>
      </c>
      <c r="H18" s="86" t="s">
        <v>142</v>
      </c>
      <c r="I18" s="87"/>
      <c r="J18" s="86" t="s">
        <v>143</v>
      </c>
      <c r="K18" s="87"/>
      <c r="L18" s="86" t="s">
        <v>144</v>
      </c>
      <c r="M18" s="87"/>
      <c r="N18" s="86" t="s">
        <v>145</v>
      </c>
      <c r="O18" s="87"/>
      <c r="P18" s="86" t="s">
        <v>146</v>
      </c>
      <c r="Q18" s="87"/>
    </row>
    <row r="19" spans="1:17" ht="14.25" customHeight="1" thickBot="1" x14ac:dyDescent="0.2">
      <c r="A19" s="67"/>
      <c r="B19" s="80" t="s">
        <v>17</v>
      </c>
      <c r="C19" s="81"/>
      <c r="D19" s="22"/>
      <c r="E19" s="22"/>
      <c r="F19" s="22"/>
      <c r="H19" s="88" t="s">
        <v>32</v>
      </c>
      <c r="I19" s="88" t="s">
        <v>148</v>
      </c>
      <c r="J19" s="88" t="s">
        <v>32</v>
      </c>
      <c r="K19" s="88" t="s">
        <v>148</v>
      </c>
      <c r="L19" s="88" t="s">
        <v>32</v>
      </c>
      <c r="M19" s="88" t="s">
        <v>148</v>
      </c>
      <c r="N19" s="88" t="s">
        <v>32</v>
      </c>
      <c r="O19" s="88" t="s">
        <v>148</v>
      </c>
      <c r="P19" s="88" t="s">
        <v>32</v>
      </c>
      <c r="Q19" s="88" t="s">
        <v>148</v>
      </c>
    </row>
    <row r="20" spans="1:17" ht="15" thickBot="1" x14ac:dyDescent="0.2">
      <c r="A20" s="1">
        <v>1000</v>
      </c>
      <c r="B20" s="82">
        <v>125</v>
      </c>
      <c r="C20" s="83"/>
      <c r="D20" s="8">
        <v>1</v>
      </c>
      <c r="E20" s="8">
        <v>1</v>
      </c>
      <c r="F20" s="8" t="s">
        <v>24</v>
      </c>
      <c r="H20" s="11">
        <v>125</v>
      </c>
      <c r="I20" s="11" t="s">
        <v>157</v>
      </c>
      <c r="J20" s="11">
        <v>125</v>
      </c>
      <c r="K20" s="11" t="s">
        <v>158</v>
      </c>
      <c r="L20" s="11">
        <v>125</v>
      </c>
      <c r="M20" s="11" t="s">
        <v>159</v>
      </c>
      <c r="N20" s="11">
        <v>125</v>
      </c>
      <c r="O20" s="39" t="s">
        <v>160</v>
      </c>
      <c r="P20" s="11">
        <v>125</v>
      </c>
      <c r="Q20" s="84" t="s">
        <v>161</v>
      </c>
    </row>
    <row r="21" spans="1:17" ht="15" thickBot="1" x14ac:dyDescent="0.2">
      <c r="A21" s="1">
        <v>1000</v>
      </c>
      <c r="B21" s="82">
        <v>366</v>
      </c>
      <c r="C21" s="83"/>
      <c r="D21" s="8">
        <v>1</v>
      </c>
      <c r="E21" s="8">
        <v>2</v>
      </c>
      <c r="F21" s="8" t="s">
        <v>24</v>
      </c>
      <c r="H21" s="11">
        <v>250</v>
      </c>
      <c r="I21" s="11" t="s">
        <v>162</v>
      </c>
      <c r="J21" s="39">
        <v>500</v>
      </c>
      <c r="K21" s="39" t="s">
        <v>163</v>
      </c>
      <c r="L21" s="39">
        <v>250</v>
      </c>
      <c r="M21" s="39" t="s">
        <v>164</v>
      </c>
      <c r="N21" s="39">
        <v>500</v>
      </c>
      <c r="O21" s="39" t="s">
        <v>165</v>
      </c>
      <c r="P21" s="39">
        <v>333</v>
      </c>
      <c r="Q21" s="11" t="s">
        <v>166</v>
      </c>
    </row>
    <row r="22" spans="1:17" ht="15" thickBot="1" x14ac:dyDescent="0.2">
      <c r="A22" s="1">
        <v>1000</v>
      </c>
      <c r="B22" s="82">
        <v>350</v>
      </c>
      <c r="C22" s="83"/>
      <c r="D22" s="8">
        <v>2</v>
      </c>
      <c r="E22" s="8">
        <v>2</v>
      </c>
      <c r="F22" s="8" t="s">
        <v>151</v>
      </c>
      <c r="H22" s="11">
        <v>250</v>
      </c>
      <c r="I22" s="39" t="s">
        <v>167</v>
      </c>
      <c r="J22" s="11">
        <v>250</v>
      </c>
      <c r="K22" s="39" t="s">
        <v>168</v>
      </c>
      <c r="L22" s="39">
        <v>250</v>
      </c>
      <c r="M22" s="39" t="s">
        <v>169</v>
      </c>
      <c r="N22" s="39">
        <v>500</v>
      </c>
      <c r="O22" s="39" t="s">
        <v>170</v>
      </c>
      <c r="P22" s="39">
        <v>500</v>
      </c>
      <c r="Q22" s="13" t="s">
        <v>171</v>
      </c>
    </row>
    <row r="25" spans="1:17" ht="14.25" thickBot="1" x14ac:dyDescent="0.2">
      <c r="A25" s="79" t="s">
        <v>172</v>
      </c>
      <c r="B25" s="79"/>
      <c r="C25" s="79"/>
      <c r="D25" s="79"/>
      <c r="E25" s="79"/>
      <c r="H25" s="86" t="s">
        <v>140</v>
      </c>
      <c r="I25" s="90"/>
      <c r="J25" s="90"/>
      <c r="K25" s="90"/>
      <c r="L25" s="90"/>
      <c r="M25" s="90"/>
      <c r="N25" s="90"/>
      <c r="O25" s="90"/>
      <c r="P25" s="90"/>
      <c r="Q25" s="87"/>
    </row>
    <row r="26" spans="1:17" ht="14.25" thickBot="1" x14ac:dyDescent="0.2">
      <c r="A26" s="66" t="s">
        <v>156</v>
      </c>
      <c r="B26" s="63" t="s">
        <v>155</v>
      </c>
      <c r="C26" s="65"/>
      <c r="D26" s="21" t="s">
        <v>20</v>
      </c>
      <c r="E26" s="21" t="s">
        <v>21</v>
      </c>
      <c r="F26" s="21" t="s">
        <v>22</v>
      </c>
      <c r="H26" s="86" t="s">
        <v>142</v>
      </c>
      <c r="I26" s="87"/>
      <c r="J26" s="86" t="s">
        <v>143</v>
      </c>
      <c r="K26" s="87"/>
      <c r="L26" s="86" t="s">
        <v>144</v>
      </c>
      <c r="M26" s="87"/>
      <c r="N26" s="86" t="s">
        <v>145</v>
      </c>
      <c r="O26" s="87"/>
      <c r="P26" s="86" t="s">
        <v>146</v>
      </c>
      <c r="Q26" s="87"/>
    </row>
    <row r="27" spans="1:17" ht="15" thickBot="1" x14ac:dyDescent="0.2">
      <c r="A27" s="67"/>
      <c r="B27" s="80" t="s">
        <v>17</v>
      </c>
      <c r="C27" s="81"/>
      <c r="D27" s="22"/>
      <c r="E27" s="22"/>
      <c r="F27" s="22"/>
      <c r="H27" s="88" t="s">
        <v>32</v>
      </c>
      <c r="I27" s="88" t="s">
        <v>148</v>
      </c>
      <c r="J27" s="88" t="s">
        <v>32</v>
      </c>
      <c r="K27" s="88" t="s">
        <v>148</v>
      </c>
      <c r="L27" s="88" t="s">
        <v>32</v>
      </c>
      <c r="M27" s="88" t="s">
        <v>148</v>
      </c>
      <c r="N27" s="88" t="s">
        <v>32</v>
      </c>
      <c r="O27" s="88" t="s">
        <v>148</v>
      </c>
      <c r="P27" s="88" t="s">
        <v>32</v>
      </c>
      <c r="Q27" s="88" t="s">
        <v>148</v>
      </c>
    </row>
    <row r="28" spans="1:17" ht="15" thickBot="1" x14ac:dyDescent="0.2">
      <c r="A28" s="1">
        <v>1000</v>
      </c>
      <c r="B28" s="82">
        <v>125</v>
      </c>
      <c r="C28" s="83"/>
      <c r="D28" s="8">
        <v>1</v>
      </c>
      <c r="E28" s="8">
        <v>1</v>
      </c>
      <c r="F28" s="8" t="s">
        <v>24</v>
      </c>
      <c r="H28" s="11">
        <v>125</v>
      </c>
      <c r="I28" s="11" t="s">
        <v>181</v>
      </c>
      <c r="J28" s="11">
        <v>125</v>
      </c>
      <c r="K28" s="11" t="s">
        <v>182</v>
      </c>
      <c r="L28" s="11">
        <v>125</v>
      </c>
      <c r="M28" s="11" t="s">
        <v>183</v>
      </c>
      <c r="N28" s="11">
        <v>125</v>
      </c>
      <c r="O28" s="39" t="s">
        <v>160</v>
      </c>
      <c r="P28" s="11">
        <v>125</v>
      </c>
      <c r="Q28" s="84" t="s">
        <v>184</v>
      </c>
    </row>
    <row r="29" spans="1:17" ht="15" thickBot="1" x14ac:dyDescent="0.2">
      <c r="A29" s="1">
        <v>1000</v>
      </c>
      <c r="B29" s="82">
        <v>250</v>
      </c>
      <c r="C29" s="83"/>
      <c r="D29" s="8">
        <v>1</v>
      </c>
      <c r="E29" s="8">
        <v>2</v>
      </c>
      <c r="F29" s="8" t="s">
        <v>24</v>
      </c>
      <c r="H29" s="11">
        <v>250</v>
      </c>
      <c r="I29" s="11" t="s">
        <v>178</v>
      </c>
      <c r="J29" s="39">
        <v>250</v>
      </c>
      <c r="K29" s="39" t="s">
        <v>166</v>
      </c>
      <c r="L29" s="39">
        <v>250</v>
      </c>
      <c r="M29" s="39" t="s">
        <v>174</v>
      </c>
      <c r="N29" s="39">
        <v>250</v>
      </c>
      <c r="O29" s="39" t="s">
        <v>179</v>
      </c>
      <c r="P29" s="39">
        <v>250</v>
      </c>
      <c r="Q29" s="11" t="s">
        <v>180</v>
      </c>
    </row>
    <row r="30" spans="1:17" ht="15" thickBot="1" x14ac:dyDescent="0.2">
      <c r="A30" s="1">
        <v>1000</v>
      </c>
      <c r="B30" s="82">
        <v>250</v>
      </c>
      <c r="C30" s="83"/>
      <c r="D30" s="8">
        <v>2</v>
      </c>
      <c r="E30" s="8">
        <v>2</v>
      </c>
      <c r="F30" s="8" t="s">
        <v>151</v>
      </c>
      <c r="H30" s="11">
        <v>250</v>
      </c>
      <c r="I30" s="39" t="s">
        <v>173</v>
      </c>
      <c r="J30" s="11">
        <v>250</v>
      </c>
      <c r="K30" s="39" t="s">
        <v>174</v>
      </c>
      <c r="L30" s="39">
        <v>250</v>
      </c>
      <c r="M30" s="39" t="s">
        <v>175</v>
      </c>
      <c r="N30" s="39">
        <v>250</v>
      </c>
      <c r="O30" s="39" t="s">
        <v>176</v>
      </c>
      <c r="P30" s="39">
        <v>250</v>
      </c>
      <c r="Q30" s="13" t="s">
        <v>177</v>
      </c>
    </row>
  </sheetData>
  <mergeCells count="42">
    <mergeCell ref="B28:C28"/>
    <mergeCell ref="B29:C29"/>
    <mergeCell ref="B30:C30"/>
    <mergeCell ref="A25:E25"/>
    <mergeCell ref="H25:Q25"/>
    <mergeCell ref="A26:A27"/>
    <mergeCell ref="B26:C26"/>
    <mergeCell ref="H26:I26"/>
    <mergeCell ref="J26:K26"/>
    <mergeCell ref="L26:M26"/>
    <mergeCell ref="N26:O26"/>
    <mergeCell ref="P26:Q26"/>
    <mergeCell ref="B27:C27"/>
    <mergeCell ref="P18:Q18"/>
    <mergeCell ref="N18:O18"/>
    <mergeCell ref="L18:M18"/>
    <mergeCell ref="J18:K18"/>
    <mergeCell ref="H18:I18"/>
    <mergeCell ref="H17:Q17"/>
    <mergeCell ref="H8:Q8"/>
    <mergeCell ref="H9:I9"/>
    <mergeCell ref="J9:K9"/>
    <mergeCell ref="L9:M9"/>
    <mergeCell ref="N9:O9"/>
    <mergeCell ref="P9:Q9"/>
    <mergeCell ref="B21:C21"/>
    <mergeCell ref="B22:C22"/>
    <mergeCell ref="B18:C18"/>
    <mergeCell ref="B19:C19"/>
    <mergeCell ref="B20:C20"/>
    <mergeCell ref="A18:A19"/>
    <mergeCell ref="B12:C12"/>
    <mergeCell ref="B13:C13"/>
    <mergeCell ref="B11:C11"/>
    <mergeCell ref="A1:F1"/>
    <mergeCell ref="A9:A10"/>
    <mergeCell ref="B9:C9"/>
    <mergeCell ref="D9:D10"/>
    <mergeCell ref="E9:E10"/>
    <mergeCell ref="F9:F10"/>
    <mergeCell ref="A8:C8"/>
    <mergeCell ref="B10:C10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无单点压测</vt:lpstr>
      <vt:lpstr>吞吐量压测</vt:lpstr>
      <vt:lpstr>压测总结</vt:lpstr>
      <vt:lpstr>2019-3-27压测结果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2019-03-27T13:00:15Z</dcterms:modified>
</cp:coreProperties>
</file>